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8" windowWidth="15120" windowHeight="7896" activeTab="3"/>
  </bookViews>
  <sheets>
    <sheet name="1" sheetId="1" r:id="rId1"/>
    <sheet name="2" sheetId="2" r:id="rId2"/>
    <sheet name="3" sheetId="3" r:id="rId3"/>
    <sheet name="4" sheetId="4" r:id="rId4"/>
    <sheet name="5" sheetId="5" r:id="rId5"/>
  </sheets>
  <calcPr calcId="124519"/>
</workbook>
</file>

<file path=xl/calcChain.xml><?xml version="1.0" encoding="utf-8"?>
<calcChain xmlns="http://schemas.openxmlformats.org/spreadsheetml/2006/main">
  <c r="C38" i="1"/>
  <c r="C36"/>
  <c r="C35"/>
  <c r="C34" s="1"/>
  <c r="C33"/>
  <c r="C32" s="1"/>
  <c r="C31" s="1"/>
  <c r="C30"/>
  <c r="C29"/>
  <c r="C28" s="1"/>
  <c r="C27"/>
  <c r="C26"/>
  <c r="C25"/>
  <c r="C24" s="1"/>
  <c r="C22"/>
  <c r="C21"/>
  <c r="C20"/>
  <c r="C19" s="1"/>
  <c r="C18"/>
  <c r="C17" s="1"/>
  <c r="C16" s="1"/>
  <c r="C15"/>
  <c r="C14"/>
  <c r="C13" s="1"/>
  <c r="C12"/>
  <c r="C11"/>
  <c r="C10"/>
  <c r="C9" s="1"/>
  <c r="C8" s="1"/>
  <c r="C7" l="1"/>
  <c r="C6" s="1"/>
  <c r="E6" i="4" l="1"/>
  <c r="E50"/>
  <c r="E24"/>
  <c r="E38"/>
  <c r="E8"/>
  <c r="D4" i="3"/>
  <c r="D49"/>
  <c r="D17"/>
  <c r="E86" i="2"/>
  <c r="E83"/>
  <c r="E5"/>
  <c r="E6"/>
  <c r="E8"/>
  <c r="E48"/>
  <c r="E54" l="1"/>
  <c r="E18"/>
  <c r="E83" i="4" l="1"/>
  <c r="E52"/>
  <c r="E62"/>
  <c r="E31"/>
  <c r="D53" i="3"/>
  <c r="D13"/>
  <c r="D5"/>
  <c r="E89" i="2"/>
  <c r="E37"/>
  <c r="E66"/>
  <c r="E15" i="4" l="1"/>
  <c r="E70"/>
  <c r="E59"/>
  <c r="D25" i="3"/>
  <c r="E75" i="2"/>
  <c r="D11" i="3" l="1"/>
  <c r="D59"/>
  <c r="E46" i="2"/>
  <c r="E16"/>
  <c r="E81" i="4" l="1"/>
  <c r="E72"/>
  <c r="E65"/>
  <c r="E63" s="1"/>
  <c r="E53"/>
  <c r="E48"/>
  <c r="E47" s="1"/>
  <c r="E46" s="1"/>
  <c r="E44"/>
  <c r="E42"/>
  <c r="E41" s="1"/>
  <c r="E40" s="1"/>
  <c r="E39"/>
  <c r="E36"/>
  <c r="E33"/>
  <c r="E32"/>
  <c r="E27"/>
  <c r="E26"/>
  <c r="E25" s="1"/>
  <c r="E21"/>
  <c r="E20" s="1"/>
  <c r="E17"/>
  <c r="E11"/>
  <c r="E9"/>
  <c r="E19" l="1"/>
  <c r="E7"/>
  <c r="E51"/>
  <c r="D71" i="3" l="1"/>
  <c r="D70"/>
  <c r="D68"/>
  <c r="D67"/>
  <c r="D66"/>
  <c r="D63"/>
  <c r="D62" s="1"/>
  <c r="D58"/>
  <c r="D51"/>
  <c r="D41"/>
  <c r="D37"/>
  <c r="D33"/>
  <c r="D29"/>
  <c r="D28" s="1"/>
  <c r="D27" s="1"/>
  <c r="D19"/>
  <c r="D18" s="1"/>
  <c r="D15"/>
  <c r="D14"/>
  <c r="D9"/>
  <c r="D7"/>
  <c r="D6" s="1"/>
  <c r="D50" l="1"/>
  <c r="E91" i="2"/>
  <c r="E92" s="1"/>
  <c r="E85"/>
  <c r="E76"/>
  <c r="E73"/>
  <c r="E71"/>
  <c r="E65" s="1"/>
  <c r="E64" s="1"/>
  <c r="E59"/>
  <c r="E58"/>
  <c r="E57"/>
  <c r="E52"/>
  <c r="E51"/>
  <c r="E44"/>
  <c r="E42"/>
  <c r="E41" s="1"/>
  <c r="E40" s="1"/>
  <c r="E38" s="1"/>
  <c r="E35"/>
  <c r="E34" s="1"/>
  <c r="E33" s="1"/>
  <c r="E32" s="1"/>
  <c r="E31" s="1"/>
  <c r="E30"/>
  <c r="E27"/>
  <c r="E23"/>
  <c r="E20"/>
  <c r="E12"/>
  <c r="E10"/>
  <c r="E9" s="1"/>
  <c r="E25" l="1"/>
  <c r="E26" s="1"/>
  <c r="E90"/>
  <c r="E50"/>
  <c r="E19"/>
  <c r="E19" i="1" l="1"/>
  <c r="D19"/>
  <c r="E17"/>
  <c r="D17"/>
  <c r="E14"/>
  <c r="D14"/>
  <c r="E12"/>
  <c r="D12"/>
  <c r="E9"/>
  <c r="E8" s="1"/>
  <c r="D9"/>
  <c r="D8" s="1"/>
  <c r="D11" l="1"/>
  <c r="D7" s="1"/>
  <c r="D6" s="1"/>
  <c r="E11"/>
  <c r="E7" s="1"/>
  <c r="E6" s="1"/>
</calcChain>
</file>

<file path=xl/sharedStrings.xml><?xml version="1.0" encoding="utf-8"?>
<sst xmlns="http://schemas.openxmlformats.org/spreadsheetml/2006/main" count="670" uniqueCount="239">
  <si>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</si>
  <si>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</si>
  <si>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</si>
  <si>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</si>
  <si>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</si>
  <si>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</si>
  <si>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</si>
  <si>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</si>
  <si>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</si>
  <si>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</si>
  <si>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</si>
  <si>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</si>
  <si>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</si>
  <si>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</si>
  <si>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</si>
  <si>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</si>
  <si>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</si>
  <si>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</si>
  <si>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</si>
  <si>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</si>
  <si>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</si>
  <si>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</si>
  <si>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</si>
  <si>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</si>
  <si>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</si>
  <si>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</si>
  <si>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</si>
  <si>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</si>
  <si>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</si>
  <si>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</si>
  <si>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</si>
  <si>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</si>
  <si>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</si>
  <si>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</si>
  <si>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</si>
  <si>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</si>
  <si>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</si>
  <si>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</si>
  <si>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</si>
  <si>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</si>
  <si>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</si>
  <si>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</si>
  <si>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</si>
  <si>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</si>
  <si>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1 08 04020 01 0000 110</t>
  </si>
  <si>
    <t xml:space="preserve"> 2 00 00000 00 0000 000</t>
  </si>
  <si>
    <t xml:space="preserve"> 1 08 00000 00 0000 000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</si>
  <si>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</si>
  <si>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</si>
  <si>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</si>
  <si>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</si>
  <si>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</si>
  <si>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</si>
  <si>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</si>
  <si>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</si>
  <si>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</si>
  <si>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</si>
  <si>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2 02 35118 10 0000 150</t>
  </si>
  <si>
    <t xml:space="preserve"> 2 02 49999 10 7404 150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</si>
  <si>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</si>
  <si>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1 16 02020 02 0000 140</t>
  </si>
  <si>
    <t xml:space="preserve"> 2 02 40014 10 0000 150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</si>
  <si>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</si>
  <si>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</si>
  <si>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</si>
  <si>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уровня бюджетной обеспеченности</t>
  </si>
  <si>
    <t xml:space="preserve"> 2 02 90054 10 0000 150</t>
  </si>
  <si>
    <t>Прочие безвозмездные поступления в бюджеты сельских поселений от бюджетов муниципальных районов</t>
  </si>
  <si>
    <t>Наименование</t>
  </si>
  <si>
    <t>РзПз</t>
  </si>
  <si>
    <t>ЦС</t>
  </si>
  <si>
    <t>ВР</t>
  </si>
  <si>
    <t>Сумма</t>
  </si>
  <si>
    <t>Общегосударственные вопросы</t>
  </si>
  <si>
    <t>0100</t>
  </si>
  <si>
    <t>Непрограммные расходы</t>
  </si>
  <si>
    <t>99 0 00 00000</t>
  </si>
  <si>
    <t>Функционирование  высшего должностного лица муниципального образования</t>
  </si>
  <si>
    <t>0102</t>
  </si>
  <si>
    <t>Глава муниципального образования</t>
  </si>
  <si>
    <t>99 0 00 02030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</si>
  <si>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</si>
  <si>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</si>
  <si>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0104</t>
  </si>
  <si>
    <t>99 0 00 02040</t>
  </si>
  <si>
    <t>Закупка товаров, работ и услуг для муниципальных нужд</t>
  </si>
  <si>
    <t>Иные бюджетные ассигнования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</si>
  <si>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</si>
  <si>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99 0 00 21950</t>
  </si>
  <si>
    <t>Резервные фонды</t>
  </si>
  <si>
    <t>0111</t>
  </si>
  <si>
    <t>Резервные фонды местных администраций</t>
  </si>
  <si>
    <t>99 0 00 07500</t>
  </si>
  <si>
    <t>Национальная оборона</t>
  </si>
  <si>
    <t>0200</t>
  </si>
  <si>
    <t xml:space="preserve">Мобилизационная и вневойсковая подготовка </t>
  </si>
  <si>
    <t>0203</t>
  </si>
  <si>
    <t>Осуществление первичного воинского учета на территориях, где отсутствуют военные комиссариаты</t>
  </si>
  <si>
    <t>99 0 00 51180</t>
  </si>
  <si>
    <t>Национальная безопасность и правоохранительная деятельность</t>
  </si>
  <si>
    <t>0300</t>
  </si>
  <si>
    <t>21 0 00 00000</t>
  </si>
  <si>
    <t>Подпрограмма "Муниципальные программы сельских поселений по жилищно-коммунальному хозяйству"</t>
  </si>
  <si>
    <t>21 1 00 00000</t>
  </si>
  <si>
    <t>Основное мероприятие "Обеспечение мер пожарной безопасностина территории населенных пунктов"</t>
  </si>
  <si>
    <t>21 1 04 00000</t>
  </si>
  <si>
    <t>Обеспечение пожарной безопасности</t>
  </si>
  <si>
    <t>0310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</si>
  <si>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</si>
  <si>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21 1 04 74040</t>
  </si>
  <si>
    <t>Национальная экономика</t>
  </si>
  <si>
    <t>0400</t>
  </si>
  <si>
    <t>«Дорожное хозяйство</t>
  </si>
  <si>
    <t>0409</t>
  </si>
  <si>
    <t>(дорожные фонды)»</t>
  </si>
  <si>
    <t>20 1 00 00000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</si>
  <si>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</si>
  <si>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20 1 01 00000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</si>
  <si>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</si>
  <si>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20 1 01 03150</t>
  </si>
  <si>
    <t>20 1 01 74040</t>
  </si>
  <si>
    <t>Жилищно-коммунальное хозяйство</t>
  </si>
  <si>
    <t>0500</t>
  </si>
  <si>
    <t>Муниципальные программы сельских поселений по жилищно-коммунальному хозяйству</t>
  </si>
  <si>
    <t>Жилищное хозяйство</t>
  </si>
  <si>
    <t>0501</t>
  </si>
  <si>
    <t>21 1 01 00000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</si>
  <si>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</si>
  <si>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 xml:space="preserve">21 1 01 03610 </t>
  </si>
  <si>
    <t>Коммунальное хозяйство</t>
  </si>
  <si>
    <t>0502</t>
  </si>
  <si>
    <t>Основное мероприятие «Подготовка объектов коммунального хозяйства к работе в осенне-зимний период»</t>
  </si>
  <si>
    <t>21 1 02 00000</t>
  </si>
  <si>
    <t>Мероприятия в области коммунального хозяйства</t>
  </si>
  <si>
    <t>21 1 02 74040</t>
  </si>
  <si>
    <t>Благоустройство</t>
  </si>
  <si>
    <t>0503</t>
  </si>
  <si>
    <t>Основное мероприятие «Повышение степени благоустройства территорий населенных пунктов»</t>
  </si>
  <si>
    <t>21 1 03 00000</t>
  </si>
  <si>
    <t>Мероприятия по благоустройству территорий населенных пунктов</t>
  </si>
  <si>
    <t>21 1 03 06050</t>
  </si>
  <si>
    <t>Организация и содержание мест захоронения</t>
  </si>
  <si>
    <t>21 1 03 06400</t>
  </si>
  <si>
    <t>21 1 03 21950</t>
  </si>
  <si>
    <t>Реализация проектов развития общественной инфраструктуры, основанных на местных инициативах, за счет средств бюджетов</t>
  </si>
  <si>
    <t>21 1 03 S2471</t>
  </si>
  <si>
    <t>21 1 03 74040</t>
  </si>
  <si>
    <t>Другие вопросы в области жилищно-коммунального хозяйства</t>
  </si>
  <si>
    <t>Охрана окружающей среды</t>
  </si>
  <si>
    <t>0600</t>
  </si>
  <si>
    <t>Другие вопросы в области охраны окружающей среды</t>
  </si>
  <si>
    <t>0605</t>
  </si>
  <si>
    <t>99 0 00 74040</t>
  </si>
  <si>
    <t>Социальная политика</t>
  </si>
  <si>
    <t>1000</t>
  </si>
  <si>
    <t>Пенсионное обеспечение</t>
  </si>
  <si>
    <t>1001</t>
  </si>
  <si>
    <t>Иные безвозмездные и безвозвратные перечисления</t>
  </si>
  <si>
    <t>99 0 00 74000</t>
  </si>
  <si>
    <t>Межбюджетные трансферты</t>
  </si>
  <si>
    <t>20 1 04 74040</t>
  </si>
  <si>
    <t>21 1 01 03610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</si>
  <si>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</si>
  <si>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Закупка товаров, работ и услуг для обеспечения государственных (муниципальных) нужд</t>
  </si>
  <si>
    <t xml:space="preserve">Другие вопросы в области охраны окружающей среды </t>
  </si>
  <si>
    <t>Мероприятия в области экологии и природопользования</t>
  </si>
  <si>
    <t>99 0 00 41200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</si>
  <si>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</si>
  <si>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</si>
  <si>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</si>
  <si>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</si>
  <si>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</si>
  <si>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</si>
  <si>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21 1 01 00000</t>
  </si>
  <si>
    <t>Код бюджетной классификации Российской Федерации</t>
  </si>
  <si>
    <t>Наименование главного администратора источников финансирования дефицита бюджета   поселения</t>
  </si>
  <si>
    <t>Исполнено</t>
  </si>
  <si>
    <t>1. Источники внутреннего финансирования дефицитов бюджетов</t>
  </si>
  <si>
    <t>791 01 05 02 01 10 0000 001</t>
  </si>
  <si>
    <t>Остатки на начало года</t>
  </si>
  <si>
    <t>791 01 05 02 01 10 0000 002</t>
  </si>
  <si>
    <t>Остатки на конец отчетного периода</t>
  </si>
  <si>
    <t>Проведение работ по землеустройству</t>
  </si>
  <si>
    <t>0412</t>
  </si>
  <si>
    <t>200</t>
  </si>
  <si>
    <t>17 1 01 03330</t>
  </si>
  <si>
    <t xml:space="preserve"> 2 02 16001 10 0000 150</t>
  </si>
  <si>
    <t>Источники  финансирования дефицита бюджета сельского поселения Раевский сельсовет муниципального района Альшеевский район  Республики Башкортостан за 2020 год по кодам групп, подгрупп, статей, видов источников финансирования дефицитов бюджетов экономической классификации, относящихся к источникам финансирования дефицитов бюджетов</t>
  </si>
  <si>
    <t>Ведомственная структура расходов бюджета сельского поселения Раевский сельсовет муниципального района Альшеевский район Республики Башкортостан  на 2020 год</t>
  </si>
  <si>
    <t>Муниципальная программа «Развитие автомобильных дорог общего пользования местного значения сельского поселения Раевский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</si>
  <si>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Раевский сельсовет муниципального района  Альшеевский  район Республики Башкортостан»</t>
  </si>
  <si>
    <t xml:space="preserve">Распределение бюджетных ассигнований 
сельского поселения  Раевский сельсовет муниципального района Альшеевский район Республики Башкортостан  на 2020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</si>
  <si>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«Развитие автомобильных дорог общего пользования местного значения сельского поселения Раевский  сельсовет муниципального района  Альшеевский  район Республики Башкортостан»</t>
  </si>
  <si>
    <t xml:space="preserve">Поступления доходов 
в бюджет сельского поселения Раевский  сельсовет  муниципального района  Альшеевский район Республики Башкортостан на 2020 год
</t>
  </si>
  <si>
    <t xml:space="preserve"> 1 13 02995 10 0000 130</t>
  </si>
  <si>
    <t>0113</t>
  </si>
  <si>
    <t>99 0 00 74080</t>
  </si>
  <si>
    <t xml:space="preserve">21 1 01 03530 </t>
  </si>
  <si>
    <t>Предоставление субсидий</t>
  </si>
  <si>
    <t xml:space="preserve">21 1 01 98210 </t>
  </si>
  <si>
    <t>21 1 02 03560</t>
  </si>
  <si>
    <t>Иные  бюджетные ассигнования</t>
  </si>
  <si>
    <t>21 1 02 S2350</t>
  </si>
  <si>
    <t>21 1 03 L5767</t>
  </si>
  <si>
    <t>21 1 03 S2010</t>
  </si>
  <si>
    <t>21 1 03 S2481</t>
  </si>
  <si>
    <t>21 1 03 S2482</t>
  </si>
  <si>
    <t>21 1 F2 55550</t>
  </si>
  <si>
    <t xml:space="preserve"> 1 06 00000 00 0000 000</t>
  </si>
  <si>
    <t xml:space="preserve"> 1 16 10123 00 0000 140</t>
  </si>
  <si>
    <t xml:space="preserve"> 1 16 07090 10 0000 140</t>
  </si>
  <si>
    <t>Иные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</si>
  <si>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2 02 49999 10 7235 150</t>
  </si>
  <si>
    <t>Прочие межбюджетные трансферты передаваемые бюджетам сельских поселений на 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</si>
  <si>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 2 02 49999 10 7408 150</t>
  </si>
  <si>
    <t xml:space="preserve"> 2 02 49999 10 5555 150</t>
  </si>
  <si>
    <t>Прочие безвозмездные денежные поступления текущего характера на реализацию программ формирования современной городской среды</t>
  </si>
  <si>
    <t xml:space="preserve"> 2 02 49999 10 5767 150</t>
  </si>
  <si>
    <t>Прочие безвозмездные денежные поступления текущего характера на реализацию мероприятий по обеспечению комплексного развития сельских территорий</t>
  </si>
  <si>
    <t xml:space="preserve"> 2 02 49999 10 7201 150</t>
  </si>
  <si>
    <t>Безвозмездные денежные поступления текущего характера на обеспечение устойчивого функционирования организаций, осуществляющих регулируемые виды деятельности в сфере теплоснабжения, водоснабжения и водоотведения, поставляющих коммунальные ресурсы для предоставления коммунальных услуг населению по тарифам</t>
  </si>
  <si>
    <t xml:space="preserve"> 2 02 49999 10 7235 150</t>
  </si>
  <si>
    <t xml:space="preserve"> 2 02 49999 10 7248 150</t>
  </si>
  <si>
    <t>Безвозмездные денежные поступления текущего характера на реализацию проектов по комплексному благоустройству дворовых территорий муниципальных образований Республики Башкортостан «Башкирские дворики»</t>
  </si>
  <si>
    <t xml:space="preserve">2 02 49999 10 7247 150 </t>
  </si>
  <si>
    <t>Прочие межбюджетные трансферты, передаваемые бюджетам сельских поселений (межбюджетные трансферты на софинансирование проектов развития общественной инфраструктуры, основанных на местных инициативах)</t>
  </si>
  <si>
    <t xml:space="preserve">2 02 49999 10 0000 150 </t>
  </si>
  <si>
    <t>Прочие межбюджетные трансферты, передаваемые бюджетам сельских поселений</t>
  </si>
  <si>
    <t>2 07 05030 10 6380 150</t>
  </si>
  <si>
    <t>Прочие безвозмездные поступления в бюджеты сельских поселений (поступления в бюджеты поселений от физических лиц на финансовое обеспечение реализации проектов развития общественной инфраструктуры, основанных на местных инициативах).</t>
  </si>
  <si>
    <t>Прочие безвозмездные поступления в бюджеты сельских поселений (Поступления в бюджеты муниципальных образований от юридических лиц на реализацию мероприятий  по обеспечению комплексного развития сельских территорий).</t>
  </si>
  <si>
    <t>2 07 05030 10 6400 150</t>
  </si>
  <si>
    <t>Прочие безвозмездные поступления в бюджеты сельских поселений  (оступления сумм долевого финансирования от населения, на реализацию проектов по комплексному благоустройству дворовых территорий муниципальных образований Республики Башкортостан «Башкирские дворики»)</t>
  </si>
  <si>
    <t>2 07 05030 10 6600 150</t>
  </si>
  <si>
    <t xml:space="preserve">ПРИЛОЖЕНИЕ №1
к решению Совета
сельского поселения
№ 132 от 11 июня 2021г.
</t>
  </si>
  <si>
    <t xml:space="preserve">ПРИЛОЖЕНИЕ № 2
к решению Совета
сельского поселения
 № 132 от 11 июня 2021г.
</t>
  </si>
  <si>
    <t xml:space="preserve">ПРИЛОЖЕНИЕ № 3
к решению Совета
сельского поселения
№ 132 от 11 июня  2021г.
</t>
  </si>
  <si>
    <t xml:space="preserve">ПРИЛОЖЕНИЕ № 4
к решению Совета
сельского поселения
№ 132 от 11 июня 2021г.
</t>
  </si>
  <si>
    <t xml:space="preserve">ПРИЛОЖЕНИЕ № 5
к решению Совета
сельского поселения
№ 132 от 11 июня 2021г.
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</si>
</sst>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2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3" fontId="0" fillId="0" borderId="0" xfId="0" applyNumberFormat="1"/>
    <xf numFmtId="2" fontId="0" fillId="0" borderId="0" xfId="0" applyNumberFormat="1"/>
    <xf numFmtId="49" fontId="5" fillId="2" borderId="9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49" fontId="0" fillId="0" borderId="0" xfId="0" applyNumberFormat="1"/>
    <xf numFmtId="4" fontId="0" fillId="0" borderId="0" xfId="0" applyNumberFormat="1"/>
    <xf numFmtId="4" fontId="0" fillId="2" borderId="0" xfId="0" applyNumberFormat="1" applyFill="1"/>
    <xf numFmtId="0" fontId="5" fillId="0" borderId="11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" fontId="5" fillId="2" borderId="12" xfId="0" applyNumberFormat="1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49" fontId="5" fillId="0" borderId="8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4" fontId="6" fillId="2" borderId="8" xfId="0" applyNumberFormat="1" applyFont="1" applyFill="1" applyBorder="1" applyAlignment="1">
      <alignment horizontal="right" vertical="top" wrapText="1"/>
    </xf>
    <xf numFmtId="0" fontId="5" fillId="0" borderId="7" xfId="0" applyFont="1" applyBorder="1" applyAlignment="1">
      <alignment horizontal="left" vertical="top" wrapText="1"/>
    </xf>
    <xf numFmtId="4" fontId="5" fillId="2" borderId="8" xfId="0" applyNumberFormat="1" applyFont="1" applyFill="1" applyBorder="1" applyAlignment="1">
      <alignment horizontal="right" vertical="top" wrapText="1"/>
    </xf>
    <xf numFmtId="0" fontId="6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horizontal="justify" vertical="top" wrapText="1"/>
    </xf>
    <xf numFmtId="0" fontId="6" fillId="0" borderId="7" xfId="0" applyFont="1" applyBorder="1" applyAlignment="1">
      <alignment vertical="top" wrapText="1"/>
    </xf>
    <xf numFmtId="49" fontId="6" fillId="0" borderId="8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" fontId="6" fillId="2" borderId="11" xfId="0" applyNumberFormat="1" applyFont="1" applyFill="1" applyBorder="1" applyAlignment="1">
      <alignment horizontal="right" vertical="top" wrapText="1"/>
    </xf>
    <xf numFmtId="49" fontId="5" fillId="0" borderId="11" xfId="0" applyNumberFormat="1" applyFont="1" applyBorder="1" applyAlignment="1">
      <alignment horizontal="center" vertical="top" wrapText="1"/>
    </xf>
    <xf numFmtId="4" fontId="5" fillId="2" borderId="11" xfId="0" applyNumberFormat="1" applyFont="1" applyFill="1" applyBorder="1" applyAlignment="1">
      <alignment horizontal="right"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4" fontId="5" fillId="2" borderId="11" xfId="0" applyNumberFormat="1" applyFont="1" applyFill="1" applyBorder="1" applyAlignment="1">
      <alignment vertical="top" wrapText="1"/>
    </xf>
    <xf numFmtId="0" fontId="5" fillId="0" borderId="13" xfId="0" applyFont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/>
    </xf>
    <xf numFmtId="0" fontId="6" fillId="2" borderId="7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center" vertical="top" wrapText="1"/>
    </xf>
    <xf numFmtId="4" fontId="5" fillId="0" borderId="8" xfId="0" applyNumberFormat="1" applyFont="1" applyBorder="1" applyAlignment="1">
      <alignment horizontal="center" vertical="top" wrapText="1"/>
    </xf>
    <xf numFmtId="4" fontId="5" fillId="0" borderId="8" xfId="0" applyNumberFormat="1" applyFont="1" applyFill="1" applyBorder="1" applyAlignment="1">
      <alignment horizontal="right" vertical="top" wrapText="1"/>
    </xf>
    <xf numFmtId="0" fontId="0" fillId="0" borderId="11" xfId="0" applyBorder="1"/>
    <xf numFmtId="49" fontId="5" fillId="2" borderId="17" xfId="0" applyNumberFormat="1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center" vertical="top" wrapText="1"/>
    </xf>
    <xf numFmtId="4" fontId="5" fillId="2" borderId="12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wrapText="1"/>
    </xf>
    <xf numFmtId="4" fontId="0" fillId="0" borderId="0" xfId="0" applyNumberFormat="1" applyAlignment="1">
      <alignment wrapText="1"/>
    </xf>
    <xf numFmtId="0" fontId="5" fillId="0" borderId="9" xfId="0" applyFont="1" applyBorder="1" applyAlignment="1">
      <alignment horizontal="center" vertical="top" wrapText="1"/>
    </xf>
    <xf numFmtId="4" fontId="5" fillId="2" borderId="9" xfId="0" applyNumberFormat="1" applyFont="1" applyFill="1" applyBorder="1" applyAlignment="1">
      <alignment horizontal="right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4" fontId="8" fillId="0" borderId="8" xfId="0" applyNumberFormat="1" applyFont="1" applyBorder="1" applyAlignment="1">
      <alignment horizontal="right" vertical="center" wrapText="1"/>
    </xf>
    <xf numFmtId="164" fontId="8" fillId="0" borderId="8" xfId="0" applyNumberFormat="1" applyFont="1" applyBorder="1" applyAlignment="1">
      <alignment horizontal="right" vertical="center" wrapText="1"/>
    </xf>
    <xf numFmtId="164" fontId="0" fillId="0" borderId="0" xfId="0" applyNumberFormat="1" applyAlignment="1">
      <alignment horizontal="right"/>
    </xf>
    <xf numFmtId="4" fontId="5" fillId="2" borderId="14" xfId="0" applyNumberFormat="1" applyFont="1" applyFill="1" applyBorder="1" applyAlignment="1">
      <alignment horizontal="right" vertical="top" wrapText="1"/>
    </xf>
    <xf numFmtId="49" fontId="5" fillId="2" borderId="14" xfId="0" applyNumberFormat="1" applyFont="1" applyFill="1" applyBorder="1" applyAlignment="1">
      <alignment horizontal="center" vertical="top" wrapText="1"/>
    </xf>
    <xf numFmtId="49" fontId="5" fillId="2" borderId="17" xfId="0" applyNumberFormat="1" applyFont="1" applyFill="1" applyBorder="1" applyAlignment="1">
      <alignment horizontal="left" wrapText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2" borderId="23" xfId="0" applyNumberFormat="1" applyFont="1" applyFill="1" applyBorder="1" applyAlignment="1">
      <alignment horizontal="left" wrapText="1"/>
    </xf>
    <xf numFmtId="49" fontId="5" fillId="2" borderId="24" xfId="0" applyNumberFormat="1" applyFont="1" applyFill="1" applyBorder="1" applyAlignment="1">
      <alignment horizontal="left" wrapText="1"/>
    </xf>
    <xf numFmtId="0" fontId="6" fillId="0" borderId="9" xfId="0" applyFont="1" applyBorder="1" applyAlignment="1">
      <alignment horizontal="left" vertical="top" wrapText="1"/>
    </xf>
    <xf numFmtId="49" fontId="6" fillId="0" borderId="9" xfId="0" applyNumberFormat="1" applyFont="1" applyBorder="1" applyAlignment="1">
      <alignment horizontal="center" vertical="top" wrapText="1"/>
    </xf>
    <xf numFmtId="4" fontId="6" fillId="0" borderId="9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left" vertical="top" wrapText="1"/>
    </xf>
    <xf numFmtId="49" fontId="5" fillId="0" borderId="9" xfId="0" applyNumberFormat="1" applyFont="1" applyBorder="1" applyAlignment="1">
      <alignment horizontal="center" vertical="top" wrapText="1"/>
    </xf>
    <xf numFmtId="4" fontId="4" fillId="2" borderId="24" xfId="0" applyNumberFormat="1" applyFont="1" applyFill="1" applyBorder="1" applyAlignment="1">
      <alignment horizontal="right" vertical="top"/>
    </xf>
    <xf numFmtId="0" fontId="5" fillId="0" borderId="16" xfId="0" applyFont="1" applyBorder="1" applyAlignment="1">
      <alignment horizontal="center" vertical="top" wrapText="1"/>
    </xf>
    <xf numFmtId="4" fontId="5" fillId="2" borderId="18" xfId="0" applyNumberFormat="1" applyFont="1" applyFill="1" applyBorder="1" applyAlignment="1">
      <alignment horizontal="center" vertical="top" wrapText="1"/>
    </xf>
    <xf numFmtId="4" fontId="6" fillId="0" borderId="9" xfId="0" applyNumberFormat="1" applyFont="1" applyBorder="1"/>
    <xf numFmtId="49" fontId="5" fillId="2" borderId="17" xfId="0" applyNumberFormat="1" applyFont="1" applyFill="1" applyBorder="1" applyAlignment="1">
      <alignment horizontal="center" vertical="top" wrapText="1"/>
    </xf>
    <xf numFmtId="49" fontId="5" fillId="2" borderId="24" xfId="0" applyNumberFormat="1" applyFont="1" applyFill="1" applyBorder="1" applyAlignment="1">
      <alignment horizontal="center" vertical="top"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horizontal="center" wrapText="1"/>
    </xf>
    <xf numFmtId="4" fontId="5" fillId="2" borderId="8" xfId="0" applyNumberFormat="1" applyFont="1" applyFill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4" fontId="5" fillId="2" borderId="11" xfId="0" applyNumberFormat="1" applyFont="1" applyFill="1" applyBorder="1" applyAlignment="1">
      <alignment horizontal="right" wrapText="1"/>
    </xf>
    <xf numFmtId="0" fontId="5" fillId="0" borderId="9" xfId="0" applyFont="1" applyBorder="1" applyAlignment="1">
      <alignment horizontal="center" wrapText="1"/>
    </xf>
    <xf numFmtId="0" fontId="5" fillId="0" borderId="7" xfId="0" applyFont="1" applyBorder="1" applyAlignment="1">
      <alignment horizontal="left" wrapText="1"/>
    </xf>
    <xf numFmtId="0" fontId="10" fillId="0" borderId="11" xfId="0" applyFont="1" applyBorder="1" applyAlignment="1">
      <alignment horizontal="center" wrapText="1"/>
    </xf>
    <xf numFmtId="4" fontId="5" fillId="2" borderId="9" xfId="0" applyNumberFormat="1" applyFont="1" applyFill="1" applyBorder="1" applyAlignment="1">
      <alignment horizontal="right" wrapText="1"/>
    </xf>
    <xf numFmtId="0" fontId="5" fillId="2" borderId="7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center" wrapText="1"/>
    </xf>
    <xf numFmtId="49" fontId="5" fillId="2" borderId="9" xfId="0" applyNumberFormat="1" applyFont="1" applyFill="1" applyBorder="1" applyAlignment="1">
      <alignment horizontal="center" wrapText="1"/>
    </xf>
    <xf numFmtId="4" fontId="6" fillId="2" borderId="8" xfId="0" applyNumberFormat="1" applyFont="1" applyFill="1" applyBorder="1" applyAlignment="1">
      <alignment horizontal="right" wrapText="1"/>
    </xf>
    <xf numFmtId="0" fontId="6" fillId="0" borderId="15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4" fontId="6" fillId="0" borderId="18" xfId="0" applyNumberFormat="1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4" fontId="6" fillId="0" borderId="8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4" fontId="6" fillId="0" borderId="11" xfId="0" applyNumberFormat="1" applyFont="1" applyBorder="1" applyAlignment="1">
      <alignment horizontal="right" wrapText="1"/>
    </xf>
    <xf numFmtId="0" fontId="6" fillId="0" borderId="11" xfId="0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right" wrapText="1"/>
    </xf>
    <xf numFmtId="49" fontId="5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5" fillId="0" borderId="19" xfId="0" applyFont="1" applyBorder="1" applyAlignment="1">
      <alignment wrapText="1"/>
    </xf>
    <xf numFmtId="49" fontId="5" fillId="0" borderId="8" xfId="0" applyNumberFormat="1" applyFont="1" applyBorder="1" applyAlignment="1">
      <alignment horizontal="center" wrapText="1"/>
    </xf>
    <xf numFmtId="4" fontId="5" fillId="0" borderId="8" xfId="0" applyNumberFormat="1" applyFont="1" applyBorder="1" applyAlignment="1">
      <alignment horizontal="right" wrapText="1"/>
    </xf>
    <xf numFmtId="0" fontId="5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4" fontId="5" fillId="0" borderId="15" xfId="0" applyNumberFormat="1" applyFont="1" applyBorder="1" applyAlignment="1">
      <alignment horizontal="right" wrapText="1"/>
    </xf>
    <xf numFmtId="0" fontId="5" fillId="0" borderId="13" xfId="0" applyFont="1" applyBorder="1" applyAlignment="1">
      <alignment horizontal="center" wrapText="1"/>
    </xf>
    <xf numFmtId="0" fontId="11" fillId="0" borderId="9" xfId="0" applyFont="1" applyBorder="1" applyAlignment="1"/>
    <xf numFmtId="4" fontId="3" fillId="0" borderId="8" xfId="0" applyNumberFormat="1" applyFont="1" applyBorder="1" applyAlignment="1">
      <alignment horizontal="right" vertical="top" wrapText="1"/>
    </xf>
    <xf numFmtId="4" fontId="1" fillId="0" borderId="9" xfId="0" applyNumberFormat="1" applyFont="1" applyFill="1" applyBorder="1" applyAlignment="1">
      <alignment horizontal="right"/>
    </xf>
    <xf numFmtId="4" fontId="2" fillId="0" borderId="8" xfId="0" applyNumberFormat="1" applyFont="1" applyBorder="1" applyAlignment="1">
      <alignment horizontal="right" vertical="top" wrapText="1"/>
    </xf>
    <xf numFmtId="4" fontId="1" fillId="0" borderId="8" xfId="0" applyNumberFormat="1" applyFont="1" applyBorder="1" applyAlignment="1">
      <alignment horizontal="right" vertical="top" wrapText="1"/>
    </xf>
    <xf numFmtId="0" fontId="1" fillId="0" borderId="7" xfId="0" applyFont="1" applyFill="1" applyBorder="1" applyAlignment="1">
      <alignment horizontal="left" vertical="top" wrapText="1"/>
    </xf>
    <xf numFmtId="4" fontId="1" fillId="2" borderId="8" xfId="0" applyNumberFormat="1" applyFont="1" applyFill="1" applyBorder="1" applyAlignment="1">
      <alignment horizontal="right" vertical="top" wrapText="1"/>
    </xf>
    <xf numFmtId="0" fontId="1" fillId="2" borderId="8" xfId="0" applyFont="1" applyFill="1" applyBorder="1" applyAlignment="1">
      <alignment horizontal="left" vertical="top" wrapText="1"/>
    </xf>
    <xf numFmtId="0" fontId="0" fillId="2" borderId="0" xfId="0" applyFill="1"/>
    <xf numFmtId="2" fontId="0" fillId="2" borderId="0" xfId="0" applyNumberFormat="1" applyFill="1"/>
    <xf numFmtId="0" fontId="1" fillId="0" borderId="10" xfId="0" applyFont="1" applyBorder="1" applyAlignment="1">
      <alignment vertical="top" wrapText="1"/>
    </xf>
    <xf numFmtId="4" fontId="6" fillId="0" borderId="9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4" fontId="5" fillId="2" borderId="15" xfId="0" applyNumberFormat="1" applyFont="1" applyFill="1" applyBorder="1" applyAlignment="1">
      <alignment horizontal="right" vertical="top" wrapText="1"/>
    </xf>
    <xf numFmtId="4" fontId="5" fillId="2" borderId="7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4" fontId="6" fillId="2" borderId="13" xfId="0" applyNumberFormat="1" applyFont="1" applyFill="1" applyBorder="1" applyAlignment="1">
      <alignment horizontal="right" vertical="top" wrapText="1"/>
    </xf>
    <xf numFmtId="4" fontId="6" fillId="2" borderId="7" xfId="0" applyNumberFormat="1" applyFont="1" applyFill="1" applyBorder="1" applyAlignment="1">
      <alignment horizontal="right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right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49" fontId="5" fillId="2" borderId="9" xfId="0" applyNumberFormat="1" applyFont="1" applyFill="1" applyBorder="1" applyAlignment="1">
      <alignment horizontal="left" vertical="top" wrapText="1"/>
    </xf>
    <xf numFmtId="49" fontId="5" fillId="2" borderId="23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="80" zoomScaleNormal="80" workbookViewId="0">
      <selection activeCell="B58" sqref="B58"/>
    </sheetView>
  </sheetViews>
  <sheetFormatPr defaultRowHeight="14.4"/>
  <cols>
    <col min="1" max="1" width="34.109375" customWidth="1"/>
    <col min="2" max="2" width="64.5546875" customWidth="1"/>
    <col min="3" max="3" width="19.109375" style="83" customWidth="1"/>
    <col min="4" max="4" width="0.44140625" hidden="1" customWidth="1"/>
    <col min="5" max="5" width="12.5546875" hidden="1" customWidth="1"/>
    <col min="7" max="7" width="13.33203125" customWidth="1"/>
    <col min="8" max="8" width="10.44140625" bestFit="1" customWidth="1"/>
  </cols>
  <sheetData>
    <row r="1" spans="1:10" ht="88.8" customHeight="1">
      <c r="A1" s="18"/>
      <c r="B1" s="156" t="s">
        <v>234</v>
      </c>
      <c r="C1" s="156"/>
      <c r="D1" s="147" t="s">
        <v>0</v>
      </c>
      <c r="E1" s="147"/>
    </row>
    <row r="2" spans="1:10" ht="69.75" customHeight="1">
      <c r="A2" s="157" t="s">
        <v>193</v>
      </c>
      <c r="B2" s="157"/>
      <c r="C2" s="157"/>
      <c r="D2" s="17"/>
      <c r="E2" s="16"/>
    </row>
    <row r="3" spans="1:10" ht="18.75" customHeight="1">
      <c r="A3" s="148" t="s">
        <v>1</v>
      </c>
      <c r="B3" s="150" t="s">
        <v>2</v>
      </c>
      <c r="C3" s="152" t="s">
        <v>3</v>
      </c>
      <c r="D3" s="154" t="s">
        <v>3</v>
      </c>
      <c r="E3" s="155"/>
    </row>
    <row r="4" spans="1:10" ht="76.5" customHeight="1">
      <c r="A4" s="149"/>
      <c r="B4" s="151"/>
      <c r="C4" s="153"/>
      <c r="D4" s="1">
        <v>2017</v>
      </c>
      <c r="E4" s="1">
        <v>2018</v>
      </c>
    </row>
    <row r="5" spans="1:10" ht="18.600000000000001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10" ht="21" customHeight="1" thickBot="1">
      <c r="A6" s="4"/>
      <c r="B6" s="5" t="s">
        <v>4</v>
      </c>
      <c r="C6" s="136">
        <f>C7+C38</f>
        <v>80373938.560000002</v>
      </c>
      <c r="D6" s="6" t="e">
        <f>D7+D19</f>
        <v>#REF!</v>
      </c>
      <c r="E6" s="6" t="e">
        <f>E7+E19</f>
        <v>#REF!</v>
      </c>
      <c r="F6" s="28"/>
      <c r="G6" s="29"/>
      <c r="H6" s="143"/>
    </row>
    <row r="7" spans="1:10" ht="36" customHeight="1" thickBot="1">
      <c r="A7" s="4" t="s">
        <v>43</v>
      </c>
      <c r="B7" s="5" t="s">
        <v>5</v>
      </c>
      <c r="C7" s="136">
        <f>C8+C13+C16+C22+C24+C28+C31+C34</f>
        <v>23817215.480000004</v>
      </c>
      <c r="D7" s="6" t="e">
        <f>D8+#REF!+D11+D17+#REF!+#REF!+#REF!+#REF!</f>
        <v>#REF!</v>
      </c>
      <c r="E7" s="6" t="e">
        <f>E8+#REF!+E11+E17+#REF!+#REF!+#REF!+#REF!</f>
        <v>#REF!</v>
      </c>
      <c r="G7" s="33"/>
      <c r="H7" s="144"/>
      <c r="J7" s="29"/>
    </row>
    <row r="8" spans="1:10" ht="21" customHeight="1" thickBot="1">
      <c r="A8" s="4" t="s">
        <v>30</v>
      </c>
      <c r="B8" s="5" t="s">
        <v>6</v>
      </c>
      <c r="C8" s="136">
        <f>C9</f>
        <v>5170978.32</v>
      </c>
      <c r="D8" s="6" t="e">
        <f>D9</f>
        <v>#REF!</v>
      </c>
      <c r="E8" s="6" t="e">
        <f>E9</f>
        <v>#REF!</v>
      </c>
    </row>
    <row r="9" spans="1:10" ht="21.75" customHeight="1" thickBot="1">
      <c r="A9" s="7" t="s">
        <v>31</v>
      </c>
      <c r="B9" s="8" t="s">
        <v>7</v>
      </c>
      <c r="C9" s="137">
        <f>C10+C12+C11</f>
        <v>5170978.32</v>
      </c>
      <c r="D9" s="15" t="e">
        <f>D10+#REF!+#REF!</f>
        <v>#REF!</v>
      </c>
      <c r="E9" s="15" t="e">
        <f>E10+#REF!+#REF!</f>
        <v>#REF!</v>
      </c>
      <c r="G9" s="29"/>
    </row>
    <row r="10" spans="1:10" ht="112.5" customHeight="1" thickBot="1">
      <c r="A10" s="19" t="s">
        <v>32</v>
      </c>
      <c r="B10" s="20" t="s">
        <v>8</v>
      </c>
      <c r="C10" s="137">
        <f>5106675.47+12102.64+3451.62-8.89</f>
        <v>5122220.84</v>
      </c>
      <c r="D10" s="9">
        <v>16000</v>
      </c>
      <c r="E10" s="9">
        <v>16000</v>
      </c>
      <c r="H10" s="29"/>
    </row>
    <row r="11" spans="1:10" ht="161.25" customHeight="1" thickBot="1">
      <c r="A11" s="19" t="s">
        <v>33</v>
      </c>
      <c r="B11" s="145" t="s">
        <v>16</v>
      </c>
      <c r="C11" s="137">
        <f>35662.39+16.56+145.78</f>
        <v>35824.729999999996</v>
      </c>
      <c r="D11" s="11">
        <f>D12+D14</f>
        <v>359000</v>
      </c>
      <c r="E11" s="11">
        <f>E12+E14</f>
        <v>359000</v>
      </c>
      <c r="J11" s="29"/>
    </row>
    <row r="12" spans="1:10" ht="63.75" customHeight="1" thickBot="1">
      <c r="A12" s="19" t="s">
        <v>34</v>
      </c>
      <c r="B12" s="20" t="s">
        <v>17</v>
      </c>
      <c r="C12" s="137">
        <f>12260.29+614.98+57.48</f>
        <v>12932.75</v>
      </c>
      <c r="D12" s="13">
        <f>D13</f>
        <v>9000</v>
      </c>
      <c r="E12" s="13">
        <f>E13</f>
        <v>9000</v>
      </c>
    </row>
    <row r="13" spans="1:10" ht="35.25" customHeight="1" thickBot="1">
      <c r="A13" s="10" t="s">
        <v>35</v>
      </c>
      <c r="B13" s="21" t="s">
        <v>18</v>
      </c>
      <c r="C13" s="138">
        <f t="shared" ref="C13:C14" si="0">C14</f>
        <v>445990.44</v>
      </c>
      <c r="D13" s="13">
        <v>9000</v>
      </c>
      <c r="E13" s="13">
        <v>9000</v>
      </c>
    </row>
    <row r="14" spans="1:10" ht="31.5" customHeight="1" thickBot="1">
      <c r="A14" s="2" t="s">
        <v>36</v>
      </c>
      <c r="B14" s="12" t="s">
        <v>19</v>
      </c>
      <c r="C14" s="139">
        <f t="shared" si="0"/>
        <v>445990.44</v>
      </c>
      <c r="D14" s="13">
        <f>D15+D16</f>
        <v>350000</v>
      </c>
      <c r="E14" s="13">
        <f>E15+E16</f>
        <v>350000</v>
      </c>
    </row>
    <row r="15" spans="1:10" ht="35.25" customHeight="1" thickBot="1">
      <c r="A15" s="2" t="s">
        <v>37</v>
      </c>
      <c r="B15" s="12" t="s">
        <v>19</v>
      </c>
      <c r="C15" s="139">
        <f>433395.1+12595.34</f>
        <v>445990.44</v>
      </c>
      <c r="D15" s="13">
        <v>145000</v>
      </c>
      <c r="E15" s="13">
        <v>145000</v>
      </c>
    </row>
    <row r="16" spans="1:10" ht="23.25" customHeight="1" thickBot="1">
      <c r="A16" s="10" t="s">
        <v>208</v>
      </c>
      <c r="B16" s="14" t="s">
        <v>9</v>
      </c>
      <c r="C16" s="138">
        <f>C17+C19</f>
        <v>15578691.750000002</v>
      </c>
      <c r="D16" s="13">
        <v>205000</v>
      </c>
      <c r="E16" s="13">
        <v>205000</v>
      </c>
    </row>
    <row r="17" spans="1:8" ht="25.5" customHeight="1" thickBot="1">
      <c r="A17" s="2" t="s">
        <v>38</v>
      </c>
      <c r="B17" s="12" t="s">
        <v>10</v>
      </c>
      <c r="C17" s="139">
        <f>C18</f>
        <v>4140077.4</v>
      </c>
      <c r="D17" s="11">
        <f>D18</f>
        <v>9000</v>
      </c>
      <c r="E17" s="11">
        <f>E18</f>
        <v>9000</v>
      </c>
    </row>
    <row r="18" spans="1:8" ht="54.6" customHeight="1" thickBot="1">
      <c r="A18" s="2" t="s">
        <v>39</v>
      </c>
      <c r="B18" s="12" t="s">
        <v>11</v>
      </c>
      <c r="C18" s="139">
        <f>4100358.6+39718.8</f>
        <v>4140077.4</v>
      </c>
      <c r="D18" s="13">
        <v>9000</v>
      </c>
      <c r="E18" s="13">
        <v>9000</v>
      </c>
    </row>
    <row r="19" spans="1:8" ht="23.25" customHeight="1" thickBot="1">
      <c r="A19" s="10" t="s">
        <v>40</v>
      </c>
      <c r="B19" s="14" t="s">
        <v>12</v>
      </c>
      <c r="C19" s="138">
        <f>C20+C21</f>
        <v>11438614.350000001</v>
      </c>
      <c r="D19" s="11">
        <f>D20+D22+D24</f>
        <v>1309788</v>
      </c>
      <c r="E19" s="11">
        <f>E20+E22+E24</f>
        <v>1296610</v>
      </c>
      <c r="H19" s="143"/>
    </row>
    <row r="20" spans="1:8" ht="91.8" customHeight="1" thickBot="1">
      <c r="A20" s="2" t="s">
        <v>41</v>
      </c>
      <c r="B20" s="12" t="s">
        <v>28</v>
      </c>
      <c r="C20" s="139">
        <f>6284313.74+27701.63+325+0.03</f>
        <v>6312340.4000000004</v>
      </c>
      <c r="D20" s="13">
        <v>747188</v>
      </c>
      <c r="E20" s="13">
        <v>796610</v>
      </c>
      <c r="H20" s="143"/>
    </row>
    <row r="21" spans="1:8" ht="93.6" customHeight="1" thickBot="1">
      <c r="A21" s="2" t="s">
        <v>42</v>
      </c>
      <c r="B21" s="12" t="s">
        <v>29</v>
      </c>
      <c r="C21" s="139">
        <f>5047545.79+78622.16+106</f>
        <v>5126273.95</v>
      </c>
      <c r="D21" s="13"/>
      <c r="E21" s="13"/>
      <c r="H21" s="143"/>
    </row>
    <row r="22" spans="1:8" ht="27" customHeight="1" thickBot="1">
      <c r="A22" s="10" t="s">
        <v>46</v>
      </c>
      <c r="B22" s="14" t="s">
        <v>13</v>
      </c>
      <c r="C22" s="138">
        <f>C23</f>
        <v>0</v>
      </c>
      <c r="D22" s="13">
        <v>62600</v>
      </c>
      <c r="E22" s="13">
        <v>0</v>
      </c>
      <c r="H22" s="143"/>
    </row>
    <row r="23" spans="1:8" ht="95.4" customHeight="1" thickBot="1">
      <c r="A23" s="2" t="s">
        <v>44</v>
      </c>
      <c r="B23" s="12" t="s">
        <v>14</v>
      </c>
      <c r="C23" s="139"/>
      <c r="D23" s="13"/>
      <c r="E23" s="13"/>
    </row>
    <row r="24" spans="1:8" ht="51" hidden="1" customHeight="1" thickBot="1">
      <c r="A24" s="22" t="s">
        <v>47</v>
      </c>
      <c r="B24" s="23" t="s">
        <v>20</v>
      </c>
      <c r="C24" s="138">
        <f>C25</f>
        <v>2226102.37</v>
      </c>
      <c r="D24" s="13">
        <v>500000</v>
      </c>
      <c r="E24" s="13">
        <v>500000</v>
      </c>
    </row>
    <row r="25" spans="1:8" ht="129" customHeight="1" thickBot="1">
      <c r="A25" s="24" t="s">
        <v>48</v>
      </c>
      <c r="B25" s="25" t="s">
        <v>21</v>
      </c>
      <c r="C25" s="139">
        <f>C26+C27</f>
        <v>2226102.37</v>
      </c>
    </row>
    <row r="26" spans="1:8" ht="112.2" customHeight="1" thickBot="1">
      <c r="A26" s="24" t="s">
        <v>49</v>
      </c>
      <c r="B26" s="25" t="s">
        <v>22</v>
      </c>
      <c r="C26" s="139">
        <f>204514.98+356602.88</f>
        <v>561117.86</v>
      </c>
    </row>
    <row r="27" spans="1:8" ht="63" customHeight="1" thickBot="1">
      <c r="A27" s="24" t="s">
        <v>50</v>
      </c>
      <c r="B27" s="25" t="s">
        <v>23</v>
      </c>
      <c r="C27" s="139">
        <f>1636062.98+28921.53</f>
        <v>1664984.51</v>
      </c>
    </row>
    <row r="28" spans="1:8" ht="42" customHeight="1" thickBot="1">
      <c r="A28" s="22" t="s">
        <v>51</v>
      </c>
      <c r="B28" s="27" t="s">
        <v>24</v>
      </c>
      <c r="C28" s="138">
        <f t="shared" ref="C28:C29" si="1">C29</f>
        <v>67888.100000000006</v>
      </c>
    </row>
    <row r="29" spans="1:8" ht="36.6" customHeight="1" thickBot="1">
      <c r="A29" s="24" t="s">
        <v>52</v>
      </c>
      <c r="B29" s="26" t="s">
        <v>24</v>
      </c>
      <c r="C29" s="139">
        <f t="shared" si="1"/>
        <v>67888.100000000006</v>
      </c>
    </row>
    <row r="30" spans="1:8" ht="38.4" customHeight="1" thickBot="1">
      <c r="A30" s="24" t="s">
        <v>194</v>
      </c>
      <c r="B30" s="25" t="s">
        <v>25</v>
      </c>
      <c r="C30" s="139">
        <f>67888.1</f>
        <v>67888.100000000006</v>
      </c>
    </row>
    <row r="31" spans="1:8" ht="40.200000000000003" customHeight="1" thickBot="1">
      <c r="A31" s="22" t="s">
        <v>53</v>
      </c>
      <c r="B31" s="27" t="s">
        <v>26</v>
      </c>
      <c r="C31" s="138">
        <f t="shared" ref="C31:C32" si="2">C32</f>
        <v>179494.15</v>
      </c>
    </row>
    <row r="32" spans="1:8" ht="40.200000000000003" customHeight="1" thickBot="1">
      <c r="A32" s="24" t="s">
        <v>54</v>
      </c>
      <c r="B32" s="26" t="s">
        <v>26</v>
      </c>
      <c r="C32" s="139">
        <f t="shared" si="2"/>
        <v>179494.15</v>
      </c>
    </row>
    <row r="33" spans="1:7" ht="71.400000000000006" customHeight="1" thickBot="1">
      <c r="A33" s="24" t="s">
        <v>55</v>
      </c>
      <c r="B33" s="25" t="s">
        <v>27</v>
      </c>
      <c r="C33" s="139">
        <f>179494.15</f>
        <v>179494.15</v>
      </c>
    </row>
    <row r="34" spans="1:7" ht="68.400000000000006" customHeight="1" thickBot="1">
      <c r="A34" s="22" t="s">
        <v>56</v>
      </c>
      <c r="B34" s="27" t="s">
        <v>63</v>
      </c>
      <c r="C34" s="138">
        <f>C35+C37+C36</f>
        <v>148070.35</v>
      </c>
    </row>
    <row r="35" spans="1:7" ht="76.8" customHeight="1" thickBot="1">
      <c r="A35" s="24" t="s">
        <v>209</v>
      </c>
      <c r="B35" s="26" t="s">
        <v>64</v>
      </c>
      <c r="C35" s="139">
        <f>81334.87+2000+30000</f>
        <v>113334.87</v>
      </c>
    </row>
    <row r="36" spans="1:7" ht="77.25" customHeight="1" thickBot="1">
      <c r="A36" s="24" t="s">
        <v>60</v>
      </c>
      <c r="B36" s="25" t="s">
        <v>64</v>
      </c>
      <c r="C36" s="139">
        <f>24179.46</f>
        <v>24179.46</v>
      </c>
    </row>
    <row r="37" spans="1:7" ht="77.25" customHeight="1" thickBot="1">
      <c r="A37" s="24" t="s">
        <v>210</v>
      </c>
      <c r="B37" s="25" t="s">
        <v>211</v>
      </c>
      <c r="C37" s="139">
        <v>10556.02</v>
      </c>
    </row>
    <row r="38" spans="1:7" ht="22.8" customHeight="1" thickBot="1">
      <c r="A38" s="10" t="s">
        <v>45</v>
      </c>
      <c r="B38" s="14" t="s">
        <v>15</v>
      </c>
      <c r="C38" s="138">
        <f>C39+C41+C42+C44+C45+C46+C47+C49+C50+C54+C56+C48+C43+C53+C55</f>
        <v>56556723.080000006</v>
      </c>
    </row>
    <row r="39" spans="1:7" ht="40.200000000000003" customHeight="1" thickBot="1">
      <c r="A39" s="2" t="s">
        <v>186</v>
      </c>
      <c r="B39" s="12" t="s">
        <v>65</v>
      </c>
      <c r="C39" s="139">
        <v>4732800</v>
      </c>
    </row>
    <row r="40" spans="1:7" ht="55.8" customHeight="1" thickBot="1">
      <c r="A40" s="2" t="s">
        <v>57</v>
      </c>
      <c r="B40" s="12" t="s">
        <v>62</v>
      </c>
      <c r="C40" s="139"/>
    </row>
    <row r="41" spans="1:7" ht="93" customHeight="1" thickBot="1">
      <c r="A41" s="2" t="s">
        <v>61</v>
      </c>
      <c r="B41" s="2" t="s">
        <v>59</v>
      </c>
      <c r="C41" s="13">
        <v>5736400</v>
      </c>
    </row>
    <row r="42" spans="1:7" ht="57" customHeight="1" thickBot="1">
      <c r="A42" s="140" t="s">
        <v>212</v>
      </c>
      <c r="B42" s="140" t="s">
        <v>67</v>
      </c>
      <c r="C42" s="13"/>
      <c r="G42" s="33"/>
    </row>
    <row r="43" spans="1:7" ht="127.2" customHeight="1" thickBot="1">
      <c r="A43" s="2" t="s">
        <v>58</v>
      </c>
      <c r="B43" s="12" t="s">
        <v>213</v>
      </c>
      <c r="C43" s="139">
        <v>900000</v>
      </c>
    </row>
    <row r="44" spans="1:7" ht="134.4" customHeight="1" thickBot="1">
      <c r="A44" s="2" t="s">
        <v>214</v>
      </c>
      <c r="B44" s="12" t="s">
        <v>213</v>
      </c>
      <c r="C44" s="139">
        <v>50000</v>
      </c>
    </row>
    <row r="45" spans="1:7" ht="54" customHeight="1" thickBot="1">
      <c r="A45" s="2" t="s">
        <v>215</v>
      </c>
      <c r="B45" s="12" t="s">
        <v>216</v>
      </c>
      <c r="C45" s="139">
        <v>10138355.84</v>
      </c>
    </row>
    <row r="46" spans="1:7" ht="75" customHeight="1" thickBot="1">
      <c r="A46" s="2" t="s">
        <v>217</v>
      </c>
      <c r="B46" s="12" t="s">
        <v>218</v>
      </c>
      <c r="C46" s="139">
        <v>2106589.9700000002</v>
      </c>
    </row>
    <row r="47" spans="1:7" ht="144.6" thickBot="1">
      <c r="A47" s="2" t="s">
        <v>219</v>
      </c>
      <c r="B47" s="12" t="s">
        <v>220</v>
      </c>
      <c r="C47" s="139">
        <v>4088300</v>
      </c>
    </row>
    <row r="48" spans="1:7" ht="144.6" thickBot="1">
      <c r="A48" s="2" t="s">
        <v>221</v>
      </c>
      <c r="B48" s="12" t="s">
        <v>220</v>
      </c>
      <c r="C48" s="139">
        <v>1229550</v>
      </c>
    </row>
    <row r="49" spans="1:3" ht="90.6" thickBot="1">
      <c r="A49" s="2" t="s">
        <v>222</v>
      </c>
      <c r="B49" s="12" t="s">
        <v>223</v>
      </c>
      <c r="C49" s="139">
        <v>11387185.699999999</v>
      </c>
    </row>
    <row r="50" spans="1:3" ht="54.6" thickBot="1">
      <c r="A50" s="2" t="s">
        <v>66</v>
      </c>
      <c r="B50" s="12" t="s">
        <v>67</v>
      </c>
      <c r="C50" s="139">
        <v>15872559.130000001</v>
      </c>
    </row>
    <row r="51" spans="1:3" ht="90.6" thickBot="1">
      <c r="A51" s="2" t="s">
        <v>224</v>
      </c>
      <c r="B51" s="12" t="s">
        <v>225</v>
      </c>
      <c r="C51" s="141"/>
    </row>
    <row r="52" spans="1:3" ht="36.6" thickBot="1">
      <c r="A52" s="2" t="s">
        <v>226</v>
      </c>
      <c r="B52" s="12" t="s">
        <v>227</v>
      </c>
      <c r="C52" s="141"/>
    </row>
    <row r="53" spans="1:3" ht="95.4" customHeight="1" thickBot="1">
      <c r="A53" s="63" t="s">
        <v>228</v>
      </c>
      <c r="B53" s="142" t="s">
        <v>229</v>
      </c>
      <c r="C53" s="141">
        <v>20625.03</v>
      </c>
    </row>
    <row r="54" spans="1:3" ht="90.6" thickBot="1">
      <c r="A54" s="63" t="s">
        <v>228</v>
      </c>
      <c r="B54" s="142" t="s">
        <v>230</v>
      </c>
      <c r="C54" s="141">
        <v>92000</v>
      </c>
    </row>
    <row r="55" spans="1:3" ht="108.6" thickBot="1">
      <c r="A55" s="2" t="s">
        <v>231</v>
      </c>
      <c r="B55" s="12" t="s">
        <v>232</v>
      </c>
      <c r="C55" s="141">
        <v>99115.38</v>
      </c>
    </row>
    <row r="56" spans="1:3" ht="108.6" thickBot="1">
      <c r="A56" s="2" t="s">
        <v>233</v>
      </c>
      <c r="B56" s="12" t="s">
        <v>232</v>
      </c>
      <c r="C56" s="141">
        <v>103242.03</v>
      </c>
    </row>
  </sheetData>
  <mergeCells count="7">
    <mergeCell ref="D1:E1"/>
    <mergeCell ref="A3:A4"/>
    <mergeCell ref="B3:B4"/>
    <mergeCell ref="C3:C4"/>
    <mergeCell ref="D3:E3"/>
    <mergeCell ref="B1:C1"/>
    <mergeCell ref="A2:C2"/>
  </mergeCells>
  <pageMargins left="0.7" right="0.7" top="0.75" bottom="0.75" header="0.3" footer="0.3"/>
  <pageSetup paperSize="9" scale="77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3"/>
  <sheetViews>
    <sheetView zoomScale="70" zoomScaleNormal="70" workbookViewId="0">
      <selection activeCell="G2" sqref="G2"/>
    </sheetView>
  </sheetViews>
  <sheetFormatPr defaultRowHeight="14.4"/>
  <cols>
    <col min="1" max="1" width="39.77734375" customWidth="1"/>
    <col min="2" max="2" width="7.88671875" customWidth="1"/>
    <col min="3" max="3" width="19.6640625" customWidth="1"/>
    <col min="4" max="4" width="17" customWidth="1"/>
    <col min="5" max="5" width="19.109375" customWidth="1"/>
    <col min="7" max="7" width="13.6640625" customWidth="1"/>
  </cols>
  <sheetData>
    <row r="1" spans="1:7" ht="85.2" customHeight="1">
      <c r="A1" s="156" t="s">
        <v>235</v>
      </c>
      <c r="B1" s="156"/>
      <c r="C1" s="156"/>
      <c r="D1" s="156"/>
      <c r="E1" s="156"/>
    </row>
    <row r="2" spans="1:7" ht="115.2" customHeight="1">
      <c r="A2" s="164" t="s">
        <v>191</v>
      </c>
      <c r="B2" s="164"/>
      <c r="C2" s="164"/>
      <c r="D2" s="164"/>
      <c r="E2" s="164"/>
    </row>
    <row r="3" spans="1:7" ht="15" thickBot="1">
      <c r="A3" s="31"/>
      <c r="B3" s="32"/>
      <c r="D3" s="33"/>
      <c r="E3" s="34"/>
    </row>
    <row r="4" spans="1:7" ht="18.600000000000001" thickBot="1">
      <c r="A4" s="35" t="s">
        <v>68</v>
      </c>
      <c r="B4" s="36" t="s">
        <v>69</v>
      </c>
      <c r="C4" s="37" t="s">
        <v>70</v>
      </c>
      <c r="D4" s="37" t="s">
        <v>71</v>
      </c>
      <c r="E4" s="97" t="s">
        <v>72</v>
      </c>
    </row>
    <row r="5" spans="1:7" ht="18.600000000000001" thickBot="1">
      <c r="A5" s="39" t="s">
        <v>4</v>
      </c>
      <c r="B5" s="40"/>
      <c r="C5" s="41"/>
      <c r="D5" s="96"/>
      <c r="E5" s="98">
        <f>E6+E37+E48+E83+E89</f>
        <v>81135934.840000004</v>
      </c>
    </row>
    <row r="6" spans="1:7">
      <c r="A6" s="165" t="s">
        <v>73</v>
      </c>
      <c r="B6" s="167" t="s">
        <v>74</v>
      </c>
      <c r="C6" s="169"/>
      <c r="D6" s="160"/>
      <c r="E6" s="171">
        <f>E11+E13+E14+E15+E17+E18</f>
        <v>9446877.4700000007</v>
      </c>
      <c r="G6" s="33"/>
    </row>
    <row r="7" spans="1:7" ht="7.8" customHeight="1" thickBot="1">
      <c r="A7" s="166"/>
      <c r="B7" s="168"/>
      <c r="C7" s="170"/>
      <c r="D7" s="161"/>
      <c r="E7" s="172"/>
    </row>
    <row r="8" spans="1:7" ht="24.6" customHeight="1" thickBot="1">
      <c r="A8" s="43" t="s">
        <v>75</v>
      </c>
      <c r="B8" s="40" t="s">
        <v>74</v>
      </c>
      <c r="C8" s="41" t="s">
        <v>76</v>
      </c>
      <c r="D8" s="41"/>
      <c r="E8" s="44">
        <f>E11+E13+E14+E15+E17</f>
        <v>9396877.4700000007</v>
      </c>
    </row>
    <row r="9" spans="1:7" ht="57" customHeight="1" thickBot="1">
      <c r="A9" s="43" t="s">
        <v>77</v>
      </c>
      <c r="B9" s="40" t="s">
        <v>78</v>
      </c>
      <c r="C9" s="45"/>
      <c r="D9" s="41"/>
      <c r="E9" s="44">
        <f>E10</f>
        <v>1360484.92</v>
      </c>
      <c r="G9" s="33"/>
    </row>
    <row r="10" spans="1:7" ht="42.6" customHeight="1" thickBot="1">
      <c r="A10" s="43" t="s">
        <v>79</v>
      </c>
      <c r="B10" s="40" t="s">
        <v>78</v>
      </c>
      <c r="C10" s="41" t="s">
        <v>80</v>
      </c>
      <c r="D10" s="41"/>
      <c r="E10" s="44">
        <f>E11</f>
        <v>1360484.92</v>
      </c>
    </row>
    <row r="11" spans="1:7" ht="97.2" customHeight="1" thickBot="1">
      <c r="A11" s="43" t="s">
        <v>81</v>
      </c>
      <c r="B11" s="40" t="s">
        <v>78</v>
      </c>
      <c r="C11" s="41" t="s">
        <v>80</v>
      </c>
      <c r="D11" s="41">
        <v>100</v>
      </c>
      <c r="E11" s="44">
        <v>1360484.92</v>
      </c>
    </row>
    <row r="12" spans="1:7" ht="24.6" customHeight="1" thickBot="1">
      <c r="A12" s="43" t="s">
        <v>82</v>
      </c>
      <c r="B12" s="40" t="s">
        <v>83</v>
      </c>
      <c r="C12" s="45"/>
      <c r="D12" s="41"/>
      <c r="E12" s="44">
        <f>E13+E14+E15+E17</f>
        <v>8036392.5499999998</v>
      </c>
    </row>
    <row r="13" spans="1:7" ht="95.4" customHeight="1" thickBot="1">
      <c r="A13" s="43" t="s">
        <v>81</v>
      </c>
      <c r="B13" s="40" t="s">
        <v>83</v>
      </c>
      <c r="C13" s="41" t="s">
        <v>84</v>
      </c>
      <c r="D13" s="41">
        <v>100</v>
      </c>
      <c r="E13" s="44">
        <v>6505027.9400000004</v>
      </c>
    </row>
    <row r="14" spans="1:7" ht="39.6" customHeight="1" thickBot="1">
      <c r="A14" s="43" t="s">
        <v>85</v>
      </c>
      <c r="B14" s="40" t="s">
        <v>83</v>
      </c>
      <c r="C14" s="41" t="s">
        <v>84</v>
      </c>
      <c r="D14" s="41">
        <v>200</v>
      </c>
      <c r="E14" s="44">
        <v>1082944.3400000001</v>
      </c>
    </row>
    <row r="15" spans="1:7" ht="25.2" customHeight="1" thickBot="1">
      <c r="A15" s="43" t="s">
        <v>86</v>
      </c>
      <c r="B15" s="40" t="s">
        <v>83</v>
      </c>
      <c r="C15" s="41" t="s">
        <v>84</v>
      </c>
      <c r="D15" s="41">
        <v>800</v>
      </c>
      <c r="E15" s="44">
        <v>341347.67</v>
      </c>
    </row>
    <row r="16" spans="1:7" ht="96.6" customHeight="1" thickBot="1">
      <c r="A16" s="43" t="s">
        <v>87</v>
      </c>
      <c r="B16" s="40" t="s">
        <v>83</v>
      </c>
      <c r="C16" s="41" t="s">
        <v>88</v>
      </c>
      <c r="D16" s="41"/>
      <c r="E16" s="44">
        <f>E17</f>
        <v>107072.6</v>
      </c>
    </row>
    <row r="17" spans="1:5" ht="40.799999999999997" customHeight="1" thickBot="1">
      <c r="A17" s="43" t="s">
        <v>85</v>
      </c>
      <c r="B17" s="40" t="s">
        <v>83</v>
      </c>
      <c r="C17" s="41" t="s">
        <v>88</v>
      </c>
      <c r="D17" s="41">
        <v>200</v>
      </c>
      <c r="E17" s="44">
        <v>107072.6</v>
      </c>
    </row>
    <row r="18" spans="1:5" ht="22.2" customHeight="1" thickBot="1">
      <c r="A18" s="46" t="s">
        <v>89</v>
      </c>
      <c r="B18" s="40" t="s">
        <v>90</v>
      </c>
      <c r="C18" s="41"/>
      <c r="D18" s="47"/>
      <c r="E18" s="44">
        <f>E21+E22</f>
        <v>50000</v>
      </c>
    </row>
    <row r="19" spans="1:5" ht="24" customHeight="1" thickBot="1">
      <c r="A19" s="43" t="s">
        <v>75</v>
      </c>
      <c r="B19" s="40" t="s">
        <v>90</v>
      </c>
      <c r="C19" s="41" t="s">
        <v>76</v>
      </c>
      <c r="D19" s="47"/>
      <c r="E19" s="44">
        <f>E18</f>
        <v>50000</v>
      </c>
    </row>
    <row r="20" spans="1:5" ht="46.2" customHeight="1" thickBot="1">
      <c r="A20" s="46" t="s">
        <v>91</v>
      </c>
      <c r="B20" s="40" t="s">
        <v>90</v>
      </c>
      <c r="C20" s="41" t="s">
        <v>92</v>
      </c>
      <c r="D20" s="47"/>
      <c r="E20" s="44">
        <f>E18</f>
        <v>50000</v>
      </c>
    </row>
    <row r="21" spans="1:5" ht="24.6" customHeight="1" thickBot="1">
      <c r="A21" s="46" t="s">
        <v>86</v>
      </c>
      <c r="B21" s="40" t="s">
        <v>90</v>
      </c>
      <c r="C21" s="41" t="s">
        <v>92</v>
      </c>
      <c r="D21" s="41">
        <v>800</v>
      </c>
      <c r="E21" s="44">
        <v>0</v>
      </c>
    </row>
    <row r="22" spans="1:5" ht="24.6" customHeight="1" thickBot="1">
      <c r="A22" s="46" t="s">
        <v>86</v>
      </c>
      <c r="B22" s="40" t="s">
        <v>195</v>
      </c>
      <c r="C22" s="41" t="s">
        <v>196</v>
      </c>
      <c r="D22" s="41">
        <v>300</v>
      </c>
      <c r="E22" s="44">
        <v>50000</v>
      </c>
    </row>
    <row r="23" spans="1:5" ht="21" customHeight="1" thickBot="1">
      <c r="A23" s="48" t="s">
        <v>93</v>
      </c>
      <c r="B23" s="49" t="s">
        <v>94</v>
      </c>
      <c r="C23" s="45"/>
      <c r="D23" s="45"/>
      <c r="E23" s="42">
        <f>E28+E29</f>
        <v>0</v>
      </c>
    </row>
    <row r="24" spans="1:5" ht="24.6" customHeight="1" thickBot="1">
      <c r="A24" s="43" t="s">
        <v>75</v>
      </c>
      <c r="B24" s="49"/>
      <c r="C24" s="41" t="s">
        <v>76</v>
      </c>
      <c r="D24" s="45"/>
      <c r="E24" s="42"/>
    </row>
    <row r="25" spans="1:5" ht="40.200000000000003" customHeight="1" thickBot="1">
      <c r="A25" s="46" t="s">
        <v>95</v>
      </c>
      <c r="B25" s="40" t="s">
        <v>96</v>
      </c>
      <c r="C25" s="41"/>
      <c r="D25" s="41"/>
      <c r="E25" s="44">
        <f>E23</f>
        <v>0</v>
      </c>
    </row>
    <row r="26" spans="1:5" ht="22.8" customHeight="1" thickBot="1">
      <c r="A26" s="46" t="s">
        <v>75</v>
      </c>
      <c r="B26" s="40" t="s">
        <v>96</v>
      </c>
      <c r="C26" s="41" t="s">
        <v>76</v>
      </c>
      <c r="D26" s="41"/>
      <c r="E26" s="44">
        <f>E25</f>
        <v>0</v>
      </c>
    </row>
    <row r="27" spans="1:5" ht="78" customHeight="1" thickBot="1">
      <c r="A27" s="46" t="s">
        <v>97</v>
      </c>
      <c r="B27" s="40" t="s">
        <v>96</v>
      </c>
      <c r="C27" s="41" t="s">
        <v>98</v>
      </c>
      <c r="D27" s="41"/>
      <c r="E27" s="44">
        <f>E28+E29</f>
        <v>0</v>
      </c>
    </row>
    <row r="28" spans="1:5" ht="93.6" customHeight="1" thickBot="1">
      <c r="A28" s="46" t="s">
        <v>81</v>
      </c>
      <c r="B28" s="40" t="s">
        <v>96</v>
      </c>
      <c r="C28" s="41" t="s">
        <v>98</v>
      </c>
      <c r="D28" s="41">
        <v>100</v>
      </c>
      <c r="E28" s="44">
        <v>0</v>
      </c>
    </row>
    <row r="29" spans="1:5" ht="37.799999999999997" customHeight="1" thickBot="1">
      <c r="A29" s="43" t="s">
        <v>85</v>
      </c>
      <c r="B29" s="40" t="s">
        <v>96</v>
      </c>
      <c r="C29" s="41" t="s">
        <v>98</v>
      </c>
      <c r="D29" s="41">
        <v>200</v>
      </c>
      <c r="E29" s="44">
        <v>0</v>
      </c>
    </row>
    <row r="30" spans="1:5" ht="57" customHeight="1" thickBot="1">
      <c r="A30" s="50" t="s">
        <v>99</v>
      </c>
      <c r="B30" s="51" t="s">
        <v>100</v>
      </c>
      <c r="C30" s="52"/>
      <c r="D30" s="52"/>
      <c r="E30" s="53">
        <f>E36</f>
        <v>0</v>
      </c>
    </row>
    <row r="31" spans="1:5" ht="132.6" customHeight="1" thickBot="1">
      <c r="A31" s="43" t="s">
        <v>190</v>
      </c>
      <c r="B31" s="54" t="s">
        <v>100</v>
      </c>
      <c r="C31" s="35" t="s">
        <v>101</v>
      </c>
      <c r="D31" s="35"/>
      <c r="E31" s="55">
        <f>E32</f>
        <v>0</v>
      </c>
    </row>
    <row r="32" spans="1:5" ht="75.599999999999994" customHeight="1" thickBot="1">
      <c r="A32" s="43" t="s">
        <v>102</v>
      </c>
      <c r="B32" s="54" t="s">
        <v>100</v>
      </c>
      <c r="C32" s="35" t="s">
        <v>103</v>
      </c>
      <c r="D32" s="35"/>
      <c r="E32" s="55">
        <f>E33</f>
        <v>0</v>
      </c>
    </row>
    <row r="33" spans="1:5" ht="75.599999999999994" customHeight="1" thickBot="1">
      <c r="A33" s="43" t="s">
        <v>104</v>
      </c>
      <c r="B33" s="54" t="s">
        <v>100</v>
      </c>
      <c r="C33" s="35" t="s">
        <v>105</v>
      </c>
      <c r="D33" s="35"/>
      <c r="E33" s="55">
        <f>E34</f>
        <v>0</v>
      </c>
    </row>
    <row r="34" spans="1:5" ht="36" customHeight="1" thickBot="1">
      <c r="A34" s="56" t="s">
        <v>106</v>
      </c>
      <c r="B34" s="54" t="s">
        <v>107</v>
      </c>
      <c r="C34" s="35" t="s">
        <v>105</v>
      </c>
      <c r="D34" s="35"/>
      <c r="E34" s="55">
        <f>E35</f>
        <v>0</v>
      </c>
    </row>
    <row r="35" spans="1:5" ht="62.4" customHeight="1" thickBot="1">
      <c r="A35" s="56" t="s">
        <v>108</v>
      </c>
      <c r="B35" s="54" t="s">
        <v>107</v>
      </c>
      <c r="C35" s="35" t="s">
        <v>109</v>
      </c>
      <c r="D35" s="35"/>
      <c r="E35" s="55">
        <f>E36</f>
        <v>0</v>
      </c>
    </row>
    <row r="36" spans="1:5" ht="40.200000000000003" customHeight="1" thickBot="1">
      <c r="A36" s="57" t="s">
        <v>85</v>
      </c>
      <c r="B36" s="54" t="s">
        <v>107</v>
      </c>
      <c r="C36" s="35" t="s">
        <v>109</v>
      </c>
      <c r="D36" s="35">
        <v>200</v>
      </c>
      <c r="E36" s="58">
        <v>0</v>
      </c>
    </row>
    <row r="37" spans="1:5" ht="22.2" customHeight="1" thickBot="1">
      <c r="A37" s="39" t="s">
        <v>110</v>
      </c>
      <c r="B37" s="49" t="s">
        <v>111</v>
      </c>
      <c r="C37" s="45"/>
      <c r="D37" s="41"/>
      <c r="E37" s="42">
        <f>E43+E45+E47</f>
        <v>5902557.2000000002</v>
      </c>
    </row>
    <row r="38" spans="1:5" ht="25.2" customHeight="1">
      <c r="A38" s="59" t="s">
        <v>112</v>
      </c>
      <c r="B38" s="158" t="s">
        <v>113</v>
      </c>
      <c r="C38" s="160"/>
      <c r="D38" s="160"/>
      <c r="E38" s="162">
        <f>E40</f>
        <v>5736400</v>
      </c>
    </row>
    <row r="39" spans="1:5" ht="22.2" customHeight="1" thickBot="1">
      <c r="A39" s="43" t="s">
        <v>114</v>
      </c>
      <c r="B39" s="159"/>
      <c r="C39" s="161"/>
      <c r="D39" s="161"/>
      <c r="E39" s="163"/>
    </row>
    <row r="40" spans="1:5" ht="142.80000000000001" customHeight="1" thickBot="1">
      <c r="A40" s="43" t="s">
        <v>192</v>
      </c>
      <c r="B40" s="40" t="s">
        <v>113</v>
      </c>
      <c r="C40" s="41" t="s">
        <v>115</v>
      </c>
      <c r="D40" s="41"/>
      <c r="E40" s="44">
        <f>E41</f>
        <v>5736400</v>
      </c>
    </row>
    <row r="41" spans="1:5" ht="112.2" customHeight="1" thickBot="1">
      <c r="A41" s="43" t="s">
        <v>116</v>
      </c>
      <c r="B41" s="40" t="s">
        <v>113</v>
      </c>
      <c r="C41" s="41" t="s">
        <v>117</v>
      </c>
      <c r="D41" s="41"/>
      <c r="E41" s="44">
        <f>E42</f>
        <v>5736400</v>
      </c>
    </row>
    <row r="42" spans="1:5" ht="90.6" customHeight="1" thickBot="1">
      <c r="A42" s="43" t="s">
        <v>118</v>
      </c>
      <c r="B42" s="40" t="s">
        <v>113</v>
      </c>
      <c r="C42" s="41" t="s">
        <v>119</v>
      </c>
      <c r="D42" s="41"/>
      <c r="E42" s="44">
        <f>E43</f>
        <v>5736400</v>
      </c>
    </row>
    <row r="43" spans="1:5" ht="39.6" customHeight="1" thickBot="1">
      <c r="A43" s="43" t="s">
        <v>85</v>
      </c>
      <c r="B43" s="40" t="s">
        <v>113</v>
      </c>
      <c r="C43" s="41" t="s">
        <v>119</v>
      </c>
      <c r="D43" s="41">
        <v>200</v>
      </c>
      <c r="E43" s="44">
        <v>5736400</v>
      </c>
    </row>
    <row r="44" spans="1:5" ht="92.4" customHeight="1" thickBot="1">
      <c r="A44" s="43" t="s">
        <v>118</v>
      </c>
      <c r="B44" s="40" t="s">
        <v>113</v>
      </c>
      <c r="C44" s="41" t="s">
        <v>120</v>
      </c>
      <c r="D44" s="41"/>
      <c r="E44" s="44">
        <f>E45</f>
        <v>0</v>
      </c>
    </row>
    <row r="45" spans="1:5" ht="42" customHeight="1" thickBot="1">
      <c r="A45" s="60" t="s">
        <v>85</v>
      </c>
      <c r="B45" s="40" t="s">
        <v>113</v>
      </c>
      <c r="C45" s="41" t="s">
        <v>120</v>
      </c>
      <c r="D45" s="41">
        <v>200</v>
      </c>
      <c r="E45" s="44">
        <v>0</v>
      </c>
    </row>
    <row r="46" spans="1:5" ht="40.200000000000003" customHeight="1">
      <c r="A46" s="86" t="s">
        <v>182</v>
      </c>
      <c r="B46" s="85" t="s">
        <v>183</v>
      </c>
      <c r="C46" s="99" t="s">
        <v>185</v>
      </c>
      <c r="D46" s="87"/>
      <c r="E46" s="84">
        <f>E47</f>
        <v>166157.20000000001</v>
      </c>
    </row>
    <row r="47" spans="1:5" ht="54.6" customHeight="1">
      <c r="A47" s="89" t="s">
        <v>163</v>
      </c>
      <c r="B47" s="85" t="s">
        <v>183</v>
      </c>
      <c r="C47" s="100" t="s">
        <v>185</v>
      </c>
      <c r="D47" s="100" t="s">
        <v>184</v>
      </c>
      <c r="E47" s="95">
        <v>166157.20000000001</v>
      </c>
    </row>
    <row r="48" spans="1:5" ht="40.200000000000003" customHeight="1">
      <c r="A48" s="90" t="s">
        <v>121</v>
      </c>
      <c r="B48" s="91" t="s">
        <v>122</v>
      </c>
      <c r="C48" s="92"/>
      <c r="D48" s="74"/>
      <c r="E48" s="146">
        <f>E53+E55+E56+E61+E62+E63+E67+E69+E70+E72+E77+E78+E79+E80+E81+E82</f>
        <v>64701629.310000002</v>
      </c>
    </row>
    <row r="49" spans="1:5" ht="109.8" customHeight="1">
      <c r="A49" s="93" t="s">
        <v>190</v>
      </c>
      <c r="B49" s="94" t="s">
        <v>122</v>
      </c>
      <c r="C49" s="74" t="s">
        <v>103</v>
      </c>
      <c r="D49" s="74"/>
      <c r="E49" s="75"/>
    </row>
    <row r="50" spans="1:5" ht="58.2" customHeight="1" thickBot="1">
      <c r="A50" s="43" t="s">
        <v>123</v>
      </c>
      <c r="B50" s="40" t="s">
        <v>122</v>
      </c>
      <c r="C50" s="41" t="s">
        <v>103</v>
      </c>
      <c r="D50" s="41"/>
      <c r="E50" s="44">
        <f>E51+E57+E64</f>
        <v>18057376.699999999</v>
      </c>
    </row>
    <row r="51" spans="1:5" ht="19.8" customHeight="1" thickBot="1">
      <c r="A51" s="43" t="s">
        <v>124</v>
      </c>
      <c r="B51" s="40" t="s">
        <v>125</v>
      </c>
      <c r="C51" s="41" t="s">
        <v>126</v>
      </c>
      <c r="D51" s="41"/>
      <c r="E51" s="44">
        <f>E52</f>
        <v>92800</v>
      </c>
    </row>
    <row r="52" spans="1:5" ht="91.8" customHeight="1" thickBot="1">
      <c r="A52" s="43" t="s">
        <v>127</v>
      </c>
      <c r="B52" s="40" t="s">
        <v>125</v>
      </c>
      <c r="C52" s="41" t="s">
        <v>128</v>
      </c>
      <c r="D52" s="41"/>
      <c r="E52" s="44">
        <f>E53</f>
        <v>92800</v>
      </c>
    </row>
    <row r="53" spans="1:5" ht="34.799999999999997" customHeight="1" thickBot="1">
      <c r="A53" s="43" t="s">
        <v>85</v>
      </c>
      <c r="B53" s="40" t="s">
        <v>125</v>
      </c>
      <c r="C53" s="41" t="s">
        <v>128</v>
      </c>
      <c r="D53" s="41">
        <v>200</v>
      </c>
      <c r="E53" s="44">
        <v>92800</v>
      </c>
    </row>
    <row r="54" spans="1:5" ht="34.799999999999997" customHeight="1" thickBot="1">
      <c r="A54" s="43" t="s">
        <v>127</v>
      </c>
      <c r="B54" s="40" t="s">
        <v>125</v>
      </c>
      <c r="C54" s="41" t="s">
        <v>197</v>
      </c>
      <c r="D54" s="41"/>
      <c r="E54" s="44">
        <f>E55</f>
        <v>134375</v>
      </c>
    </row>
    <row r="55" spans="1:5" ht="34.799999999999997" customHeight="1" thickBot="1">
      <c r="A55" s="43" t="s">
        <v>85</v>
      </c>
      <c r="B55" s="40" t="s">
        <v>125</v>
      </c>
      <c r="C55" s="41" t="s">
        <v>197</v>
      </c>
      <c r="D55" s="41">
        <v>200</v>
      </c>
      <c r="E55" s="44">
        <v>134375</v>
      </c>
    </row>
    <row r="56" spans="1:5" ht="34.799999999999997" customHeight="1" thickBot="1">
      <c r="A56" s="43" t="s">
        <v>198</v>
      </c>
      <c r="B56" s="40" t="s">
        <v>125</v>
      </c>
      <c r="C56" s="41" t="s">
        <v>199</v>
      </c>
      <c r="D56" s="41">
        <v>600</v>
      </c>
      <c r="E56" s="44">
        <v>119029.26</v>
      </c>
    </row>
    <row r="57" spans="1:5" ht="21.6" customHeight="1" thickBot="1">
      <c r="A57" s="43" t="s">
        <v>129</v>
      </c>
      <c r="B57" s="40" t="s">
        <v>130</v>
      </c>
      <c r="C57" s="41" t="s">
        <v>103</v>
      </c>
      <c r="D57" s="41"/>
      <c r="E57" s="44">
        <f>E60</f>
        <v>0</v>
      </c>
    </row>
    <row r="58" spans="1:5" ht="76.8" customHeight="1" thickBot="1">
      <c r="A58" s="43" t="s">
        <v>131</v>
      </c>
      <c r="B58" s="40" t="s">
        <v>130</v>
      </c>
      <c r="C58" s="41" t="s">
        <v>132</v>
      </c>
      <c r="D58" s="41"/>
      <c r="E58" s="44">
        <f>E60</f>
        <v>0</v>
      </c>
    </row>
    <row r="59" spans="1:5" ht="36.6" customHeight="1" thickBot="1">
      <c r="A59" s="43" t="s">
        <v>133</v>
      </c>
      <c r="B59" s="40" t="s">
        <v>130</v>
      </c>
      <c r="C59" s="41" t="s">
        <v>134</v>
      </c>
      <c r="D59" s="41"/>
      <c r="E59" s="44">
        <f>E60</f>
        <v>0</v>
      </c>
    </row>
    <row r="60" spans="1:5" ht="37.799999999999997" customHeight="1" thickBot="1">
      <c r="A60" s="43" t="s">
        <v>85</v>
      </c>
      <c r="B60" s="40" t="s">
        <v>130</v>
      </c>
      <c r="C60" s="41" t="s">
        <v>134</v>
      </c>
      <c r="D60" s="41">
        <v>200</v>
      </c>
      <c r="E60" s="44">
        <v>0</v>
      </c>
    </row>
    <row r="61" spans="1:5" ht="37.799999999999997" customHeight="1" thickBot="1">
      <c r="A61" s="43" t="s">
        <v>85</v>
      </c>
      <c r="B61" s="40" t="s">
        <v>130</v>
      </c>
      <c r="C61" s="41" t="s">
        <v>200</v>
      </c>
      <c r="D61" s="41">
        <v>200</v>
      </c>
      <c r="E61" s="44">
        <v>505527.43</v>
      </c>
    </row>
    <row r="62" spans="1:5" ht="25.8" customHeight="1" thickBot="1">
      <c r="A62" s="43" t="s">
        <v>201</v>
      </c>
      <c r="B62" s="40" t="s">
        <v>130</v>
      </c>
      <c r="C62" s="41" t="s">
        <v>200</v>
      </c>
      <c r="D62" s="41">
        <v>800</v>
      </c>
      <c r="E62" s="44">
        <v>15929387.59</v>
      </c>
    </row>
    <row r="63" spans="1:5" ht="25.8" customHeight="1" thickBot="1">
      <c r="A63" s="43" t="s">
        <v>201</v>
      </c>
      <c r="B63" s="40" t="s">
        <v>130</v>
      </c>
      <c r="C63" s="41" t="s">
        <v>202</v>
      </c>
      <c r="D63" s="41">
        <v>800</v>
      </c>
      <c r="E63" s="44">
        <v>1446530</v>
      </c>
    </row>
    <row r="64" spans="1:5" ht="19.8" customHeight="1" thickBot="1">
      <c r="A64" s="43" t="s">
        <v>135</v>
      </c>
      <c r="B64" s="40" t="s">
        <v>136</v>
      </c>
      <c r="C64" s="41"/>
      <c r="D64" s="41"/>
      <c r="E64" s="44">
        <f>E65</f>
        <v>17964576.699999999</v>
      </c>
    </row>
    <row r="65" spans="1:5" ht="73.8" customHeight="1" thickBot="1">
      <c r="A65" s="43" t="s">
        <v>137</v>
      </c>
      <c r="B65" s="40" t="s">
        <v>136</v>
      </c>
      <c r="C65" s="41" t="s">
        <v>138</v>
      </c>
      <c r="D65" s="41"/>
      <c r="E65" s="44">
        <f>E66+E71+E75</f>
        <v>17964576.699999999</v>
      </c>
    </row>
    <row r="66" spans="1:5" ht="37.799999999999997" customHeight="1" thickBot="1">
      <c r="A66" s="43" t="s">
        <v>139</v>
      </c>
      <c r="B66" s="40" t="s">
        <v>136</v>
      </c>
      <c r="C66" s="41" t="s">
        <v>140</v>
      </c>
      <c r="D66" s="41"/>
      <c r="E66" s="44">
        <f>E67</f>
        <v>17024976.699999999</v>
      </c>
    </row>
    <row r="67" spans="1:5" ht="37.200000000000003" customHeight="1" thickBot="1">
      <c r="A67" s="43" t="s">
        <v>85</v>
      </c>
      <c r="B67" s="40" t="s">
        <v>136</v>
      </c>
      <c r="C67" s="41" t="s">
        <v>140</v>
      </c>
      <c r="D67" s="41">
        <v>200</v>
      </c>
      <c r="E67" s="44">
        <v>17024976.699999999</v>
      </c>
    </row>
    <row r="68" spans="1:5" ht="22.2" customHeight="1" thickBot="1">
      <c r="A68" s="61" t="s">
        <v>141</v>
      </c>
      <c r="B68" s="40" t="s">
        <v>136</v>
      </c>
      <c r="C68" s="41" t="s">
        <v>142</v>
      </c>
      <c r="D68" s="41"/>
      <c r="E68" s="44"/>
    </row>
    <row r="69" spans="1:5" ht="43.8" customHeight="1" thickBot="1">
      <c r="A69" s="43" t="s">
        <v>85</v>
      </c>
      <c r="B69" s="40" t="s">
        <v>136</v>
      </c>
      <c r="C69" s="41" t="s">
        <v>142</v>
      </c>
      <c r="D69" s="41">
        <v>200</v>
      </c>
      <c r="E69" s="44">
        <v>511322.43</v>
      </c>
    </row>
    <row r="70" spans="1:5" ht="22.8" customHeight="1" thickBot="1">
      <c r="A70" s="43" t="s">
        <v>86</v>
      </c>
      <c r="B70" s="40" t="s">
        <v>136</v>
      </c>
      <c r="C70" s="41" t="s">
        <v>140</v>
      </c>
      <c r="D70" s="41">
        <v>800</v>
      </c>
      <c r="E70" s="44">
        <v>169200</v>
      </c>
    </row>
    <row r="71" spans="1:5" ht="94.8" customHeight="1" thickBot="1">
      <c r="A71" s="60" t="s">
        <v>87</v>
      </c>
      <c r="B71" s="40" t="s">
        <v>136</v>
      </c>
      <c r="C71" s="41" t="s">
        <v>143</v>
      </c>
      <c r="D71" s="41"/>
      <c r="E71" s="44">
        <f>E72</f>
        <v>339600</v>
      </c>
    </row>
    <row r="72" spans="1:5" ht="39.6" customHeight="1" thickBot="1">
      <c r="A72" s="60" t="s">
        <v>85</v>
      </c>
      <c r="B72" s="40" t="s">
        <v>136</v>
      </c>
      <c r="C72" s="41" t="s">
        <v>143</v>
      </c>
      <c r="D72" s="41">
        <v>200</v>
      </c>
      <c r="E72" s="44">
        <v>339600</v>
      </c>
    </row>
    <row r="73" spans="1:5" ht="94.2" customHeight="1" thickBot="1">
      <c r="A73" s="60" t="s">
        <v>144</v>
      </c>
      <c r="B73" s="40" t="s">
        <v>136</v>
      </c>
      <c r="C73" s="41" t="s">
        <v>145</v>
      </c>
      <c r="D73" s="41"/>
      <c r="E73" s="44">
        <f>E74</f>
        <v>0</v>
      </c>
    </row>
    <row r="74" spans="1:5" ht="39" customHeight="1" thickBot="1">
      <c r="A74" s="60" t="s">
        <v>85</v>
      </c>
      <c r="B74" s="40" t="s">
        <v>136</v>
      </c>
      <c r="C74" s="41" t="s">
        <v>145</v>
      </c>
      <c r="D74" s="41">
        <v>200</v>
      </c>
      <c r="E74" s="44"/>
    </row>
    <row r="75" spans="1:5" ht="91.8" customHeight="1" thickBot="1">
      <c r="A75" s="43" t="s">
        <v>118</v>
      </c>
      <c r="B75" s="40" t="s">
        <v>136</v>
      </c>
      <c r="C75" s="41" t="s">
        <v>146</v>
      </c>
      <c r="D75" s="41"/>
      <c r="E75" s="44">
        <f>E77</f>
        <v>600000</v>
      </c>
    </row>
    <row r="76" spans="1:5" ht="37.200000000000003" customHeight="1" thickBot="1">
      <c r="A76" s="60" t="s">
        <v>147</v>
      </c>
      <c r="B76" s="40" t="s">
        <v>136</v>
      </c>
      <c r="C76" s="41" t="s">
        <v>146</v>
      </c>
      <c r="D76" s="41"/>
      <c r="E76" s="44">
        <f>E77</f>
        <v>600000</v>
      </c>
    </row>
    <row r="77" spans="1:5" ht="40.200000000000003" customHeight="1" thickBot="1">
      <c r="A77" s="43" t="s">
        <v>85</v>
      </c>
      <c r="B77" s="40" t="s">
        <v>136</v>
      </c>
      <c r="C77" s="41" t="s">
        <v>146</v>
      </c>
      <c r="D77" s="41">
        <v>200</v>
      </c>
      <c r="E77" s="44">
        <v>600000</v>
      </c>
    </row>
    <row r="78" spans="1:5" ht="40.200000000000003" customHeight="1" thickBot="1">
      <c r="A78" s="60" t="s">
        <v>85</v>
      </c>
      <c r="B78" s="40" t="s">
        <v>136</v>
      </c>
      <c r="C78" s="41" t="s">
        <v>203</v>
      </c>
      <c r="D78" s="41">
        <v>200</v>
      </c>
      <c r="E78" s="44">
        <v>2106589.9700000002</v>
      </c>
    </row>
    <row r="79" spans="1:5" ht="40.200000000000003" customHeight="1" thickBot="1">
      <c r="A79" s="60" t="s">
        <v>85</v>
      </c>
      <c r="B79" s="40" t="s">
        <v>136</v>
      </c>
      <c r="C79" s="41" t="s">
        <v>204</v>
      </c>
      <c r="D79" s="41">
        <v>200</v>
      </c>
      <c r="E79" s="44">
        <v>4088300</v>
      </c>
    </row>
    <row r="80" spans="1:5" ht="40.200000000000003" customHeight="1" thickBot="1">
      <c r="A80" s="60" t="s">
        <v>85</v>
      </c>
      <c r="B80" s="40" t="s">
        <v>136</v>
      </c>
      <c r="C80" s="41" t="s">
        <v>205</v>
      </c>
      <c r="D80" s="41">
        <v>200</v>
      </c>
      <c r="E80" s="44">
        <v>11387185.699999999</v>
      </c>
    </row>
    <row r="81" spans="1:5" ht="40.200000000000003" customHeight="1" thickBot="1">
      <c r="A81" s="60" t="s">
        <v>85</v>
      </c>
      <c r="B81" s="40" t="s">
        <v>136</v>
      </c>
      <c r="C81" s="41" t="s">
        <v>206</v>
      </c>
      <c r="D81" s="41">
        <v>200</v>
      </c>
      <c r="E81" s="44">
        <v>108449.39</v>
      </c>
    </row>
    <row r="82" spans="1:5" ht="40.200000000000003" customHeight="1" thickBot="1">
      <c r="A82" s="60" t="s">
        <v>85</v>
      </c>
      <c r="B82" s="40" t="s">
        <v>136</v>
      </c>
      <c r="C82" s="41" t="s">
        <v>207</v>
      </c>
      <c r="D82" s="41">
        <v>200</v>
      </c>
      <c r="E82" s="44">
        <v>10138355.84</v>
      </c>
    </row>
    <row r="83" spans="1:5" ht="23.4" customHeight="1" thickBot="1">
      <c r="A83" s="62" t="s">
        <v>148</v>
      </c>
      <c r="B83" s="49" t="s">
        <v>149</v>
      </c>
      <c r="C83" s="41"/>
      <c r="D83" s="41"/>
      <c r="E83" s="42">
        <f>E87+E88</f>
        <v>976729.26</v>
      </c>
    </row>
    <row r="84" spans="1:5" ht="21.6" customHeight="1" thickBot="1">
      <c r="A84" s="43" t="s">
        <v>75</v>
      </c>
      <c r="B84" s="40" t="s">
        <v>149</v>
      </c>
      <c r="C84" s="41" t="s">
        <v>76</v>
      </c>
      <c r="D84" s="41"/>
      <c r="E84" s="44">
        <v>200000</v>
      </c>
    </row>
    <row r="85" spans="1:5" ht="36.6" customHeight="1" thickBot="1">
      <c r="A85" s="60" t="s">
        <v>150</v>
      </c>
      <c r="B85" s="40" t="s">
        <v>151</v>
      </c>
      <c r="C85" s="41" t="s">
        <v>76</v>
      </c>
      <c r="D85" s="41"/>
      <c r="E85" s="44">
        <f>E87</f>
        <v>300000</v>
      </c>
    </row>
    <row r="86" spans="1:5" ht="183" customHeight="1" thickBot="1">
      <c r="A86" s="63" t="s">
        <v>108</v>
      </c>
      <c r="B86" s="40" t="s">
        <v>151</v>
      </c>
      <c r="C86" s="41" t="s">
        <v>152</v>
      </c>
      <c r="D86" s="41"/>
      <c r="E86" s="44">
        <f>E87</f>
        <v>300000</v>
      </c>
    </row>
    <row r="87" spans="1:5" ht="36.6" customHeight="1" thickBot="1">
      <c r="A87" s="43" t="s">
        <v>85</v>
      </c>
      <c r="B87" s="40" t="s">
        <v>151</v>
      </c>
      <c r="C87" s="41" t="s">
        <v>152</v>
      </c>
      <c r="D87" s="41">
        <v>200</v>
      </c>
      <c r="E87" s="44">
        <v>300000</v>
      </c>
    </row>
    <row r="88" spans="1:5" ht="36.6" customHeight="1" thickBot="1">
      <c r="A88" s="43" t="s">
        <v>85</v>
      </c>
      <c r="B88" s="40" t="s">
        <v>151</v>
      </c>
      <c r="C88" s="41" t="s">
        <v>166</v>
      </c>
      <c r="D88" s="41">
        <v>200</v>
      </c>
      <c r="E88" s="44">
        <v>676729.26</v>
      </c>
    </row>
    <row r="89" spans="1:5" ht="20.399999999999999" customHeight="1" thickBot="1">
      <c r="A89" s="62" t="s">
        <v>153</v>
      </c>
      <c r="B89" s="49" t="s">
        <v>154</v>
      </c>
      <c r="C89" s="41"/>
      <c r="D89" s="41"/>
      <c r="E89" s="42">
        <f>E93</f>
        <v>108141.6</v>
      </c>
    </row>
    <row r="90" spans="1:5" ht="22.2" customHeight="1" thickBot="1">
      <c r="A90" s="43" t="s">
        <v>75</v>
      </c>
      <c r="B90" s="40" t="s">
        <v>154</v>
      </c>
      <c r="C90" s="41" t="s">
        <v>76</v>
      </c>
      <c r="D90" s="41"/>
      <c r="E90" s="44">
        <f>E91</f>
        <v>108141.6</v>
      </c>
    </row>
    <row r="91" spans="1:5" ht="20.399999999999999" customHeight="1" thickBot="1">
      <c r="A91" s="60" t="s">
        <v>155</v>
      </c>
      <c r="B91" s="40" t="s">
        <v>156</v>
      </c>
      <c r="C91" s="41" t="s">
        <v>76</v>
      </c>
      <c r="D91" s="41"/>
      <c r="E91" s="44">
        <f>E93</f>
        <v>108141.6</v>
      </c>
    </row>
    <row r="92" spans="1:5" ht="40.799999999999997" customHeight="1" thickBot="1">
      <c r="A92" s="64" t="s">
        <v>157</v>
      </c>
      <c r="B92" s="54">
        <v>1001</v>
      </c>
      <c r="C92" s="65" t="s">
        <v>158</v>
      </c>
      <c r="D92" s="35"/>
      <c r="E92" s="55">
        <f>E91</f>
        <v>108141.6</v>
      </c>
    </row>
    <row r="93" spans="1:5" ht="19.2" customHeight="1" thickBot="1">
      <c r="A93" s="64" t="s">
        <v>159</v>
      </c>
      <c r="B93" s="54">
        <v>1001</v>
      </c>
      <c r="C93" s="35" t="s">
        <v>158</v>
      </c>
      <c r="D93" s="35">
        <v>500</v>
      </c>
      <c r="E93" s="55">
        <v>108141.6</v>
      </c>
    </row>
  </sheetData>
  <mergeCells count="11">
    <mergeCell ref="B38:B39"/>
    <mergeCell ref="C38:C39"/>
    <mergeCell ref="D38:D39"/>
    <mergeCell ref="E38:E39"/>
    <mergeCell ref="A1:E1"/>
    <mergeCell ref="A2:E2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scale="8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zoomScale="70" zoomScaleNormal="70" workbookViewId="0">
      <selection activeCell="E7" sqref="E7"/>
    </sheetView>
  </sheetViews>
  <sheetFormatPr defaultRowHeight="14.4"/>
  <cols>
    <col min="1" max="1" width="73.5546875" customWidth="1"/>
    <col min="2" max="2" width="21" customWidth="1"/>
    <col min="3" max="3" width="11.21875" customWidth="1"/>
    <col min="4" max="4" width="19.21875" customWidth="1"/>
    <col min="6" max="6" width="11.5546875" bestFit="1" customWidth="1"/>
  </cols>
  <sheetData>
    <row r="1" spans="1:6" ht="95.4" customHeight="1">
      <c r="A1" s="156" t="s">
        <v>236</v>
      </c>
      <c r="B1" s="156"/>
      <c r="C1" s="156"/>
      <c r="D1" s="156"/>
    </row>
    <row r="2" spans="1:6" ht="121.8" customHeight="1" thickBot="1">
      <c r="A2" s="173" t="s">
        <v>191</v>
      </c>
      <c r="B2" s="173"/>
      <c r="C2" s="173"/>
      <c r="D2" s="173"/>
    </row>
    <row r="3" spans="1:6" ht="24.6" customHeight="1" thickBot="1">
      <c r="A3" s="35" t="s">
        <v>68</v>
      </c>
      <c r="B3" s="37" t="s">
        <v>70</v>
      </c>
      <c r="C3" s="37" t="s">
        <v>71</v>
      </c>
      <c r="D3" s="38" t="s">
        <v>72</v>
      </c>
    </row>
    <row r="4" spans="1:6" ht="24.6" customHeight="1" thickBot="1">
      <c r="A4" s="39" t="s">
        <v>4</v>
      </c>
      <c r="B4" s="66"/>
      <c r="C4" s="41"/>
      <c r="D4" s="42">
        <f>D5+D17+D49+D66+D70</f>
        <v>81135934.840000004</v>
      </c>
    </row>
    <row r="5" spans="1:6" ht="68.400000000000006" customHeight="1" thickBot="1">
      <c r="A5" s="39" t="s">
        <v>192</v>
      </c>
      <c r="B5" s="45" t="s">
        <v>115</v>
      </c>
      <c r="C5" s="41"/>
      <c r="D5" s="42">
        <f>D8+D10+D12</f>
        <v>5902557.2000000002</v>
      </c>
    </row>
    <row r="6" spans="1:6" ht="54" customHeight="1" thickBot="1">
      <c r="A6" s="43" t="s">
        <v>116</v>
      </c>
      <c r="B6" s="41" t="s">
        <v>119</v>
      </c>
      <c r="C6" s="41"/>
      <c r="D6" s="44">
        <f>D7</f>
        <v>5736400</v>
      </c>
      <c r="F6" s="33"/>
    </row>
    <row r="7" spans="1:6" ht="58.8" customHeight="1" thickBot="1">
      <c r="A7" s="43" t="s">
        <v>118</v>
      </c>
      <c r="B7" s="41" t="s">
        <v>119</v>
      </c>
      <c r="C7" s="41"/>
      <c r="D7" s="44">
        <f>D8</f>
        <v>5736400</v>
      </c>
    </row>
    <row r="8" spans="1:6" ht="24.6" customHeight="1" thickBot="1">
      <c r="A8" s="43" t="s">
        <v>85</v>
      </c>
      <c r="B8" s="41" t="s">
        <v>119</v>
      </c>
      <c r="C8" s="41">
        <v>200</v>
      </c>
      <c r="D8" s="44">
        <v>5736400</v>
      </c>
    </row>
    <row r="9" spans="1:6" ht="54" customHeight="1" thickBot="1">
      <c r="A9" s="43" t="s">
        <v>118</v>
      </c>
      <c r="B9" s="41" t="s">
        <v>120</v>
      </c>
      <c r="C9" s="41"/>
      <c r="D9" s="44">
        <f>D10</f>
        <v>0</v>
      </c>
    </row>
    <row r="10" spans="1:6" ht="21.6" customHeight="1" thickBot="1">
      <c r="A10" s="43" t="s">
        <v>85</v>
      </c>
      <c r="B10" s="41" t="s">
        <v>120</v>
      </c>
      <c r="C10" s="41">
        <v>200</v>
      </c>
      <c r="D10" s="44">
        <v>0</v>
      </c>
    </row>
    <row r="11" spans="1:6" ht="21.6" customHeight="1" thickBot="1">
      <c r="A11" s="86" t="s">
        <v>182</v>
      </c>
      <c r="B11" s="87" t="s">
        <v>185</v>
      </c>
      <c r="C11" s="41"/>
      <c r="D11" s="44">
        <f>D12</f>
        <v>166157.20000000001</v>
      </c>
    </row>
    <row r="12" spans="1:6" ht="45.6" customHeight="1" thickBot="1">
      <c r="A12" s="86" t="s">
        <v>163</v>
      </c>
      <c r="B12" s="87" t="s">
        <v>185</v>
      </c>
      <c r="C12" s="41">
        <v>200</v>
      </c>
      <c r="D12" s="44">
        <v>166157.20000000001</v>
      </c>
    </row>
    <row r="13" spans="1:6" ht="37.799999999999997" customHeight="1" thickBot="1">
      <c r="A13" s="50" t="s">
        <v>99</v>
      </c>
      <c r="B13" s="35"/>
      <c r="C13" s="35"/>
      <c r="D13" s="53">
        <f>D16</f>
        <v>0</v>
      </c>
    </row>
    <row r="14" spans="1:6" ht="22.2" customHeight="1" thickBot="1">
      <c r="A14" s="56" t="s">
        <v>106</v>
      </c>
      <c r="B14" s="35" t="s">
        <v>115</v>
      </c>
      <c r="C14" s="35"/>
      <c r="D14" s="55">
        <f>D16</f>
        <v>0</v>
      </c>
    </row>
    <row r="15" spans="1:6" ht="95.4" customHeight="1" thickBot="1">
      <c r="A15" s="56" t="s">
        <v>108</v>
      </c>
      <c r="B15" s="35" t="s">
        <v>160</v>
      </c>
      <c r="C15" s="35"/>
      <c r="D15" s="55">
        <f>D16</f>
        <v>0</v>
      </c>
    </row>
    <row r="16" spans="1:6" ht="24.6" customHeight="1" thickBot="1">
      <c r="A16" s="57" t="s">
        <v>85</v>
      </c>
      <c r="B16" s="35" t="s">
        <v>160</v>
      </c>
      <c r="C16" s="35">
        <v>200</v>
      </c>
      <c r="D16" s="55">
        <v>0</v>
      </c>
    </row>
    <row r="17" spans="1:4" ht="78.599999999999994" customHeight="1" thickBot="1">
      <c r="A17" s="39" t="s">
        <v>190</v>
      </c>
      <c r="B17" s="45" t="s">
        <v>103</v>
      </c>
      <c r="C17" s="45"/>
      <c r="D17" s="42">
        <f>D20+D21+D22+D23+D24+D30+D31+D34+D36+D38+D43+D44+D45+D46+D47+D48</f>
        <v>64701629.310000002</v>
      </c>
    </row>
    <row r="18" spans="1:4" ht="24.6" customHeight="1" thickBot="1">
      <c r="A18" s="43" t="s">
        <v>124</v>
      </c>
      <c r="B18" s="41"/>
      <c r="C18" s="41"/>
      <c r="D18" s="44">
        <f>D19</f>
        <v>92800</v>
      </c>
    </row>
    <row r="19" spans="1:4" ht="60" customHeight="1" thickBot="1">
      <c r="A19" s="43" t="s">
        <v>127</v>
      </c>
      <c r="B19" s="41" t="s">
        <v>161</v>
      </c>
      <c r="C19" s="35"/>
      <c r="D19" s="44">
        <f>D20</f>
        <v>92800</v>
      </c>
    </row>
    <row r="20" spans="1:4" ht="30" customHeight="1" thickBot="1">
      <c r="A20" s="43" t="s">
        <v>85</v>
      </c>
      <c r="B20" s="41" t="s">
        <v>161</v>
      </c>
      <c r="C20" s="41">
        <v>200</v>
      </c>
      <c r="D20" s="67">
        <v>92800</v>
      </c>
    </row>
    <row r="21" spans="1:4" ht="30" customHeight="1" thickBot="1">
      <c r="A21" s="43" t="s">
        <v>85</v>
      </c>
      <c r="B21" s="41" t="s">
        <v>197</v>
      </c>
      <c r="C21" s="41">
        <v>200</v>
      </c>
      <c r="D21" s="44">
        <v>134375</v>
      </c>
    </row>
    <row r="22" spans="1:4" ht="30" customHeight="1" thickBot="1">
      <c r="A22" s="43" t="s">
        <v>198</v>
      </c>
      <c r="B22" s="41" t="s">
        <v>199</v>
      </c>
      <c r="C22" s="41">
        <v>600</v>
      </c>
      <c r="D22" s="44">
        <v>119029.26</v>
      </c>
    </row>
    <row r="23" spans="1:4" ht="30" customHeight="1" thickBot="1">
      <c r="A23" s="43" t="s">
        <v>85</v>
      </c>
      <c r="B23" s="41" t="s">
        <v>200</v>
      </c>
      <c r="C23" s="41">
        <v>200</v>
      </c>
      <c r="D23" s="44">
        <v>505527.43</v>
      </c>
    </row>
    <row r="24" spans="1:4" ht="30" customHeight="1" thickBot="1">
      <c r="A24" s="43" t="s">
        <v>201</v>
      </c>
      <c r="B24" s="41" t="s">
        <v>200</v>
      </c>
      <c r="C24" s="41">
        <v>800</v>
      </c>
      <c r="D24" s="44">
        <v>15929387.59</v>
      </c>
    </row>
    <row r="25" spans="1:4" ht="28.8" customHeight="1" thickBot="1">
      <c r="A25" s="43" t="s">
        <v>133</v>
      </c>
      <c r="B25" s="35" t="s">
        <v>134</v>
      </c>
      <c r="C25" s="68"/>
      <c r="D25" s="55">
        <f>D26</f>
        <v>0</v>
      </c>
    </row>
    <row r="26" spans="1:4" ht="30.6" customHeight="1" thickBot="1">
      <c r="A26" s="43" t="s">
        <v>85</v>
      </c>
      <c r="B26" s="35" t="s">
        <v>134</v>
      </c>
      <c r="C26" s="35">
        <v>200</v>
      </c>
      <c r="D26" s="55">
        <v>0</v>
      </c>
    </row>
    <row r="27" spans="1:4" ht="26.4" customHeight="1" thickBot="1">
      <c r="A27" s="43" t="s">
        <v>135</v>
      </c>
      <c r="B27" s="41"/>
      <c r="C27" s="41"/>
      <c r="D27" s="67">
        <f>D28</f>
        <v>18133776.699999999</v>
      </c>
    </row>
    <row r="28" spans="1:4" ht="27" customHeight="1" thickBot="1">
      <c r="A28" s="43" t="s">
        <v>137</v>
      </c>
      <c r="B28" s="41" t="s">
        <v>138</v>
      </c>
      <c r="C28" s="41"/>
      <c r="D28" s="67">
        <f>D29+D31+D34+D38+D35+D39</f>
        <v>18133776.699999999</v>
      </c>
    </row>
    <row r="29" spans="1:4" ht="25.2" customHeight="1" thickBot="1">
      <c r="A29" s="43" t="s">
        <v>139</v>
      </c>
      <c r="B29" s="41" t="s">
        <v>140</v>
      </c>
      <c r="C29" s="41"/>
      <c r="D29" s="67">
        <f>D30+D32</f>
        <v>17024976.699999999</v>
      </c>
    </row>
    <row r="30" spans="1:4" ht="24.6" customHeight="1" thickBot="1">
      <c r="A30" s="43" t="s">
        <v>85</v>
      </c>
      <c r="B30" s="41" t="s">
        <v>140</v>
      </c>
      <c r="C30" s="41">
        <v>200</v>
      </c>
      <c r="D30" s="67">
        <v>17024976.699999999</v>
      </c>
    </row>
    <row r="31" spans="1:4" ht="22.2" customHeight="1" thickBot="1">
      <c r="A31" s="46" t="s">
        <v>86</v>
      </c>
      <c r="B31" s="41" t="s">
        <v>140</v>
      </c>
      <c r="C31" s="41">
        <v>800</v>
      </c>
      <c r="D31" s="44">
        <v>169200</v>
      </c>
    </row>
    <row r="32" spans="1:4" ht="24.6" customHeight="1" thickBot="1">
      <c r="A32" s="46" t="s">
        <v>86</v>
      </c>
      <c r="B32" s="41" t="s">
        <v>140</v>
      </c>
      <c r="C32" s="41">
        <v>800</v>
      </c>
      <c r="D32" s="67">
        <v>0</v>
      </c>
    </row>
    <row r="33" spans="1:4" ht="61.8" customHeight="1" thickBot="1">
      <c r="A33" s="43" t="s">
        <v>87</v>
      </c>
      <c r="B33" s="41" t="s">
        <v>143</v>
      </c>
      <c r="C33" s="41"/>
      <c r="D33" s="44">
        <f>D34</f>
        <v>339600</v>
      </c>
    </row>
    <row r="34" spans="1:4" ht="25.2" customHeight="1" thickBot="1">
      <c r="A34" s="43" t="s">
        <v>85</v>
      </c>
      <c r="B34" s="41" t="s">
        <v>143</v>
      </c>
      <c r="C34" s="41">
        <v>200</v>
      </c>
      <c r="D34" s="44">
        <v>339600</v>
      </c>
    </row>
    <row r="35" spans="1:4" ht="23.4" customHeight="1" thickBot="1">
      <c r="A35" s="43" t="s">
        <v>141</v>
      </c>
      <c r="B35" s="41" t="s">
        <v>142</v>
      </c>
      <c r="C35" s="41"/>
      <c r="D35" s="44"/>
    </row>
    <row r="36" spans="1:4" ht="24.6" customHeight="1" thickBot="1">
      <c r="A36" s="43" t="s">
        <v>85</v>
      </c>
      <c r="B36" s="41" t="s">
        <v>142</v>
      </c>
      <c r="C36" s="41">
        <v>200</v>
      </c>
      <c r="D36" s="44">
        <v>511322.43</v>
      </c>
    </row>
    <row r="37" spans="1:4" ht="57" customHeight="1" thickBot="1">
      <c r="A37" s="43" t="s">
        <v>118</v>
      </c>
      <c r="B37" s="41" t="s">
        <v>146</v>
      </c>
      <c r="C37" s="41"/>
      <c r="D37" s="44">
        <f>D38</f>
        <v>600000</v>
      </c>
    </row>
    <row r="38" spans="1:4" ht="24.6" customHeight="1" thickBot="1">
      <c r="A38" s="43" t="s">
        <v>85</v>
      </c>
      <c r="B38" s="41" t="s">
        <v>146</v>
      </c>
      <c r="C38" s="41">
        <v>200</v>
      </c>
      <c r="D38" s="44">
        <v>600000</v>
      </c>
    </row>
    <row r="39" spans="1:4" ht="42" customHeight="1" thickBot="1">
      <c r="A39" s="60" t="s">
        <v>144</v>
      </c>
      <c r="B39" s="41" t="s">
        <v>145</v>
      </c>
      <c r="C39" s="41"/>
      <c r="D39" s="44"/>
    </row>
    <row r="40" spans="1:4" ht="24.6" customHeight="1" thickBot="1">
      <c r="A40" s="60" t="s">
        <v>85</v>
      </c>
      <c r="B40" s="41" t="s">
        <v>145</v>
      </c>
      <c r="C40" s="41">
        <v>200</v>
      </c>
      <c r="D40" s="44"/>
    </row>
    <row r="41" spans="1:4" ht="95.4" customHeight="1" thickBot="1">
      <c r="A41" s="69" t="s">
        <v>162</v>
      </c>
      <c r="B41" s="41" t="s">
        <v>109</v>
      </c>
      <c r="C41" s="41"/>
      <c r="D41" s="44">
        <f>D42</f>
        <v>0</v>
      </c>
    </row>
    <row r="42" spans="1:4" ht="37.200000000000003" customHeight="1" thickBot="1">
      <c r="A42" s="69" t="s">
        <v>163</v>
      </c>
      <c r="B42" s="41" t="s">
        <v>109</v>
      </c>
      <c r="C42" s="41">
        <v>200</v>
      </c>
      <c r="D42" s="44">
        <v>0</v>
      </c>
    </row>
    <row r="43" spans="1:4" ht="27" customHeight="1" thickBot="1">
      <c r="A43" s="60" t="s">
        <v>85</v>
      </c>
      <c r="B43" s="41" t="s">
        <v>203</v>
      </c>
      <c r="C43" s="41">
        <v>200</v>
      </c>
      <c r="D43" s="44">
        <v>2106589.9700000002</v>
      </c>
    </row>
    <row r="44" spans="1:4" ht="24.6" customHeight="1" thickBot="1">
      <c r="A44" s="60" t="s">
        <v>85</v>
      </c>
      <c r="B44" s="41" t="s">
        <v>204</v>
      </c>
      <c r="C44" s="41">
        <v>200</v>
      </c>
      <c r="D44" s="44">
        <v>4088300</v>
      </c>
    </row>
    <row r="45" spans="1:4" ht="24.6" customHeight="1" thickBot="1">
      <c r="A45" s="60" t="s">
        <v>85</v>
      </c>
      <c r="B45" s="41" t="s">
        <v>205</v>
      </c>
      <c r="C45" s="41">
        <v>200</v>
      </c>
      <c r="D45" s="44">
        <v>11387185.699999999</v>
      </c>
    </row>
    <row r="46" spans="1:4" ht="25.2" customHeight="1" thickBot="1">
      <c r="A46" s="60" t="s">
        <v>85</v>
      </c>
      <c r="B46" s="41" t="s">
        <v>206</v>
      </c>
      <c r="C46" s="41">
        <v>200</v>
      </c>
      <c r="D46" s="44">
        <v>108449.39</v>
      </c>
    </row>
    <row r="47" spans="1:4" ht="25.2" customHeight="1" thickBot="1">
      <c r="A47" s="60" t="s">
        <v>85</v>
      </c>
      <c r="B47" s="41" t="s">
        <v>207</v>
      </c>
      <c r="C47" s="41">
        <v>200</v>
      </c>
      <c r="D47" s="44">
        <v>10138355.84</v>
      </c>
    </row>
    <row r="48" spans="1:4" ht="27" customHeight="1" thickBot="1">
      <c r="A48" s="43" t="s">
        <v>201</v>
      </c>
      <c r="B48" s="41" t="s">
        <v>202</v>
      </c>
      <c r="C48" s="41">
        <v>800</v>
      </c>
      <c r="D48" s="44">
        <v>1446530</v>
      </c>
    </row>
    <row r="49" spans="1:4" ht="24.6" customHeight="1" thickBot="1">
      <c r="A49" s="39" t="s">
        <v>75</v>
      </c>
      <c r="B49" s="45" t="s">
        <v>76</v>
      </c>
      <c r="C49" s="45"/>
      <c r="D49" s="42">
        <f>D52+D54+D55+D56+D59+D61</f>
        <v>9446877.4700000007</v>
      </c>
    </row>
    <row r="50" spans="1:4" ht="24" customHeight="1" thickBot="1">
      <c r="A50" s="43" t="s">
        <v>73</v>
      </c>
      <c r="B50" s="41"/>
      <c r="C50" s="41"/>
      <c r="D50" s="44">
        <f>D51+D53+D57</f>
        <v>9289804.870000001</v>
      </c>
    </row>
    <row r="51" spans="1:4" ht="24.6" customHeight="1" thickBot="1">
      <c r="A51" s="43" t="s">
        <v>79</v>
      </c>
      <c r="B51" s="41" t="s">
        <v>80</v>
      </c>
      <c r="C51" s="41"/>
      <c r="D51" s="44">
        <f>D52</f>
        <v>1360484.92</v>
      </c>
    </row>
    <row r="52" spans="1:4" ht="40.799999999999997" customHeight="1" thickBot="1">
      <c r="A52" s="43" t="s">
        <v>81</v>
      </c>
      <c r="B52" s="41" t="s">
        <v>80</v>
      </c>
      <c r="C52" s="41">
        <v>100</v>
      </c>
      <c r="D52" s="44">
        <v>1360484.92</v>
      </c>
    </row>
    <row r="53" spans="1:4" ht="24.6" customHeight="1" thickBot="1">
      <c r="A53" s="43" t="s">
        <v>82</v>
      </c>
      <c r="B53" s="41" t="s">
        <v>84</v>
      </c>
      <c r="C53" s="41"/>
      <c r="D53" s="44">
        <f>D54+D55+D56</f>
        <v>7929319.9500000002</v>
      </c>
    </row>
    <row r="54" spans="1:4" ht="37.799999999999997" customHeight="1" thickBot="1">
      <c r="A54" s="43" t="s">
        <v>81</v>
      </c>
      <c r="B54" s="41" t="s">
        <v>84</v>
      </c>
      <c r="C54" s="41">
        <v>100</v>
      </c>
      <c r="D54" s="44">
        <v>6505027.9400000004</v>
      </c>
    </row>
    <row r="55" spans="1:4" ht="24.6" customHeight="1" thickBot="1">
      <c r="A55" s="43" t="s">
        <v>85</v>
      </c>
      <c r="B55" s="41" t="s">
        <v>84</v>
      </c>
      <c r="C55" s="41">
        <v>200</v>
      </c>
      <c r="D55" s="67">
        <v>1082944.3400000001</v>
      </c>
    </row>
    <row r="56" spans="1:4" ht="24.6" customHeight="1" thickBot="1">
      <c r="A56" s="43" t="s">
        <v>86</v>
      </c>
      <c r="B56" s="41" t="s">
        <v>84</v>
      </c>
      <c r="C56" s="41">
        <v>800</v>
      </c>
      <c r="D56" s="44">
        <v>341347.67</v>
      </c>
    </row>
    <row r="57" spans="1:4" ht="24.6" customHeight="1" thickBot="1">
      <c r="A57" s="46" t="s">
        <v>91</v>
      </c>
      <c r="B57" s="41" t="s">
        <v>92</v>
      </c>
      <c r="C57" s="47"/>
      <c r="D57" s="44"/>
    </row>
    <row r="58" spans="1:4" ht="20.399999999999999" customHeight="1" thickBot="1">
      <c r="A58" s="46" t="s">
        <v>86</v>
      </c>
      <c r="B58" s="41" t="s">
        <v>92</v>
      </c>
      <c r="C58" s="41">
        <v>800</v>
      </c>
      <c r="D58" s="44">
        <f>D57</f>
        <v>0</v>
      </c>
    </row>
    <row r="59" spans="1:4" ht="59.4" customHeight="1" thickBot="1">
      <c r="A59" s="43" t="s">
        <v>87</v>
      </c>
      <c r="B59" s="41" t="s">
        <v>88</v>
      </c>
      <c r="C59" s="41"/>
      <c r="D59" s="44">
        <f>D60</f>
        <v>107072.6</v>
      </c>
    </row>
    <row r="60" spans="1:4" ht="24.6" customHeight="1" thickBot="1">
      <c r="A60" s="43" t="s">
        <v>85</v>
      </c>
      <c r="B60" s="41" t="s">
        <v>88</v>
      </c>
      <c r="C60" s="41">
        <v>200</v>
      </c>
      <c r="D60" s="44">
        <v>107072.6</v>
      </c>
    </row>
    <row r="61" spans="1:4" ht="24.6" customHeight="1" thickBot="1">
      <c r="A61" s="46" t="s">
        <v>86</v>
      </c>
      <c r="B61" s="41" t="s">
        <v>196</v>
      </c>
      <c r="C61" s="41">
        <v>300</v>
      </c>
      <c r="D61" s="44">
        <v>50000</v>
      </c>
    </row>
    <row r="62" spans="1:4" ht="24.6" customHeight="1" thickBot="1">
      <c r="A62" s="48" t="s">
        <v>93</v>
      </c>
      <c r="B62" s="41"/>
      <c r="C62" s="41"/>
      <c r="D62" s="42">
        <f>D63</f>
        <v>0</v>
      </c>
    </row>
    <row r="63" spans="1:4" ht="35.4" customHeight="1" thickBot="1">
      <c r="A63" s="46" t="s">
        <v>97</v>
      </c>
      <c r="B63" s="41" t="s">
        <v>98</v>
      </c>
      <c r="C63" s="41"/>
      <c r="D63" s="44">
        <f>D64+D65</f>
        <v>0</v>
      </c>
    </row>
    <row r="64" spans="1:4" ht="38.4" customHeight="1" thickBot="1">
      <c r="A64" s="46" t="s">
        <v>81</v>
      </c>
      <c r="B64" s="41" t="s">
        <v>98</v>
      </c>
      <c r="C64" s="41">
        <v>100</v>
      </c>
      <c r="D64" s="44">
        <v>0</v>
      </c>
    </row>
    <row r="65" spans="1:4" ht="24.6" customHeight="1" thickBot="1">
      <c r="A65" s="43" t="s">
        <v>85</v>
      </c>
      <c r="B65" s="41" t="s">
        <v>98</v>
      </c>
      <c r="C65" s="41">
        <v>200</v>
      </c>
      <c r="D65" s="44">
        <v>0</v>
      </c>
    </row>
    <row r="66" spans="1:4" ht="24.6" customHeight="1" thickBot="1">
      <c r="A66" s="62" t="s">
        <v>153</v>
      </c>
      <c r="B66" s="41"/>
      <c r="C66" s="41"/>
      <c r="D66" s="42">
        <f>D69</f>
        <v>108141.6</v>
      </c>
    </row>
    <row r="67" spans="1:4" ht="24.6" customHeight="1" thickBot="1">
      <c r="A67" s="60" t="s">
        <v>155</v>
      </c>
      <c r="B67" s="41" t="s">
        <v>76</v>
      </c>
      <c r="C67" s="41"/>
      <c r="D67" s="44">
        <f>D69</f>
        <v>108141.6</v>
      </c>
    </row>
    <row r="68" spans="1:4" ht="24.6" customHeight="1" thickBot="1">
      <c r="A68" s="64" t="s">
        <v>157</v>
      </c>
      <c r="B68" s="35" t="s">
        <v>158</v>
      </c>
      <c r="C68" s="35"/>
      <c r="D68" s="55">
        <f>D69</f>
        <v>108141.6</v>
      </c>
    </row>
    <row r="69" spans="1:4" ht="24.6" customHeight="1" thickBot="1">
      <c r="A69" s="57" t="s">
        <v>159</v>
      </c>
      <c r="B69" s="35" t="s">
        <v>158</v>
      </c>
      <c r="C69" s="35">
        <v>500</v>
      </c>
      <c r="D69" s="55">
        <v>108141.6</v>
      </c>
    </row>
    <row r="70" spans="1:4" ht="24.6" customHeight="1" thickBot="1">
      <c r="A70" s="62" t="s">
        <v>148</v>
      </c>
      <c r="B70" s="41"/>
      <c r="C70" s="41"/>
      <c r="D70" s="42">
        <f>D73+D75</f>
        <v>976729.26</v>
      </c>
    </row>
    <row r="71" spans="1:4" ht="21.6" customHeight="1" thickBot="1">
      <c r="A71" s="64" t="s">
        <v>164</v>
      </c>
      <c r="B71" s="70" t="s">
        <v>76</v>
      </c>
      <c r="C71" s="70"/>
      <c r="D71" s="71">
        <f>D73+D75</f>
        <v>976729.26</v>
      </c>
    </row>
    <row r="72" spans="1:4" ht="24.6" customHeight="1" thickBot="1">
      <c r="A72" s="64" t="s">
        <v>165</v>
      </c>
      <c r="B72" s="35" t="s">
        <v>166</v>
      </c>
      <c r="C72" s="68"/>
      <c r="D72" s="55"/>
    </row>
    <row r="73" spans="1:4" ht="24.6" customHeight="1" thickBot="1">
      <c r="A73" s="57" t="s">
        <v>85</v>
      </c>
      <c r="B73" s="35" t="s">
        <v>166</v>
      </c>
      <c r="C73" s="41">
        <v>200</v>
      </c>
      <c r="D73" s="55">
        <v>676729.26</v>
      </c>
    </row>
    <row r="74" spans="1:4" ht="95.4" customHeight="1" thickBot="1">
      <c r="A74" s="43" t="s">
        <v>108</v>
      </c>
      <c r="B74" s="37" t="s">
        <v>152</v>
      </c>
      <c r="C74" s="41"/>
      <c r="D74" s="44">
        <v>200000</v>
      </c>
    </row>
    <row r="75" spans="1:4" ht="23.4" customHeight="1" thickBot="1">
      <c r="A75" s="43" t="s">
        <v>85</v>
      </c>
      <c r="B75" s="37" t="s">
        <v>152</v>
      </c>
      <c r="C75" s="41">
        <v>200</v>
      </c>
      <c r="D75" s="44">
        <v>300000</v>
      </c>
    </row>
  </sheetData>
  <mergeCells count="2">
    <mergeCell ref="A1:D1"/>
    <mergeCell ref="A2:D2"/>
  </mergeCells>
  <pageMargins left="0.7" right="0.7" top="0.75" bottom="0.75" header="0.3" footer="0.3"/>
  <pageSetup paperSize="9" scale="7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="70" zoomScaleNormal="70" workbookViewId="0">
      <selection activeCell="A86" sqref="A86"/>
    </sheetView>
  </sheetViews>
  <sheetFormatPr defaultRowHeight="14.4"/>
  <cols>
    <col min="1" max="1" width="50.6640625" customWidth="1"/>
    <col min="2" max="2" width="13" customWidth="1"/>
    <col min="3" max="3" width="19" customWidth="1"/>
    <col min="4" max="4" width="9.77734375" customWidth="1"/>
    <col min="5" max="5" width="22.109375" customWidth="1"/>
    <col min="7" max="8" width="18.21875" customWidth="1"/>
  </cols>
  <sheetData>
    <row r="1" spans="1:8" ht="94.2" customHeight="1">
      <c r="A1" s="156" t="s">
        <v>237</v>
      </c>
      <c r="B1" s="156"/>
      <c r="C1" s="156"/>
      <c r="D1" s="156"/>
      <c r="E1" s="156"/>
    </row>
    <row r="2" spans="1:8" ht="78" customHeight="1">
      <c r="A2" s="174" t="s">
        <v>188</v>
      </c>
      <c r="B2" s="174"/>
      <c r="C2" s="174"/>
      <c r="D2" s="174"/>
      <c r="E2" s="174"/>
    </row>
    <row r="3" spans="1:8" ht="17.399999999999999" thickBot="1">
      <c r="A3" s="72"/>
      <c r="B3" s="32"/>
      <c r="E3" s="73"/>
    </row>
    <row r="4" spans="1:8" ht="17.399999999999999">
      <c r="A4" s="115"/>
      <c r="B4" s="116"/>
      <c r="C4" s="116"/>
      <c r="D4" s="116"/>
      <c r="E4" s="117"/>
    </row>
    <row r="5" spans="1:8" ht="18" thickBot="1">
      <c r="A5" s="118" t="s">
        <v>68</v>
      </c>
      <c r="B5" s="119" t="s">
        <v>167</v>
      </c>
      <c r="C5" s="119" t="s">
        <v>168</v>
      </c>
      <c r="D5" s="119" t="s">
        <v>71</v>
      </c>
      <c r="E5" s="120" t="s">
        <v>72</v>
      </c>
    </row>
    <row r="6" spans="1:8" ht="18.600000000000001" thickBot="1">
      <c r="A6" s="121" t="s">
        <v>169</v>
      </c>
      <c r="B6" s="105"/>
      <c r="C6" s="105"/>
      <c r="D6" s="105"/>
      <c r="E6" s="122">
        <f>E7+E24+E31+E38+E50+E83</f>
        <v>81135934.840000004</v>
      </c>
    </row>
    <row r="7" spans="1:8" ht="25.8" customHeight="1" thickBot="1">
      <c r="A7" s="121" t="s">
        <v>170</v>
      </c>
      <c r="B7" s="123">
        <v>791</v>
      </c>
      <c r="C7" s="123"/>
      <c r="D7" s="123"/>
      <c r="E7" s="122">
        <f>E8</f>
        <v>9396877.4700000007</v>
      </c>
      <c r="G7" s="33"/>
    </row>
    <row r="8" spans="1:8" ht="22.2" customHeight="1" thickBot="1">
      <c r="A8" s="104" t="s">
        <v>75</v>
      </c>
      <c r="B8" s="105">
        <v>791</v>
      </c>
      <c r="C8" s="105" t="s">
        <v>76</v>
      </c>
      <c r="D8" s="105"/>
      <c r="E8" s="124">
        <f>E10+E12+E13+E14+E16</f>
        <v>9396877.4700000007</v>
      </c>
    </row>
    <row r="9" spans="1:8" ht="19.8" customHeight="1" thickBot="1">
      <c r="A9" s="104" t="s">
        <v>79</v>
      </c>
      <c r="B9" s="105">
        <v>791</v>
      </c>
      <c r="C9" s="105" t="s">
        <v>80</v>
      </c>
      <c r="D9" s="105"/>
      <c r="E9" s="124">
        <f>E10</f>
        <v>1360484.92</v>
      </c>
    </row>
    <row r="10" spans="1:8" ht="73.8" customHeight="1" thickBot="1">
      <c r="A10" s="104" t="s">
        <v>81</v>
      </c>
      <c r="B10" s="105">
        <v>791</v>
      </c>
      <c r="C10" s="105" t="s">
        <v>80</v>
      </c>
      <c r="D10" s="105">
        <v>100</v>
      </c>
      <c r="E10" s="124">
        <v>1360484.92</v>
      </c>
      <c r="G10" s="33"/>
      <c r="H10" s="33"/>
    </row>
    <row r="11" spans="1:8" ht="25.2" customHeight="1" thickBot="1">
      <c r="A11" s="104" t="s">
        <v>82</v>
      </c>
      <c r="B11" s="105">
        <v>791</v>
      </c>
      <c r="C11" s="105" t="s">
        <v>84</v>
      </c>
      <c r="D11" s="105"/>
      <c r="E11" s="124">
        <f>E12+E13+E14</f>
        <v>7929319.9500000002</v>
      </c>
    </row>
    <row r="12" spans="1:8" ht="72" customHeight="1" thickBot="1">
      <c r="A12" s="104" t="s">
        <v>81</v>
      </c>
      <c r="B12" s="105">
        <v>791</v>
      </c>
      <c r="C12" s="105" t="s">
        <v>84</v>
      </c>
      <c r="D12" s="105">
        <v>100</v>
      </c>
      <c r="E12" s="124">
        <v>6505027.9400000004</v>
      </c>
    </row>
    <row r="13" spans="1:8" ht="39" customHeight="1" thickBot="1">
      <c r="A13" s="104" t="s">
        <v>85</v>
      </c>
      <c r="B13" s="105">
        <v>791</v>
      </c>
      <c r="C13" s="105" t="s">
        <v>84</v>
      </c>
      <c r="D13" s="105">
        <v>200</v>
      </c>
      <c r="E13" s="124">
        <v>1082944.3400000001</v>
      </c>
    </row>
    <row r="14" spans="1:8" ht="21" customHeight="1" thickBot="1">
      <c r="A14" s="104" t="s">
        <v>86</v>
      </c>
      <c r="B14" s="105">
        <v>791</v>
      </c>
      <c r="C14" s="105" t="s">
        <v>84</v>
      </c>
      <c r="D14" s="105">
        <v>800</v>
      </c>
      <c r="E14" s="124">
        <v>341347.67</v>
      </c>
    </row>
    <row r="15" spans="1:8" ht="72.599999999999994" customHeight="1" thickBot="1">
      <c r="A15" s="108" t="s">
        <v>87</v>
      </c>
      <c r="B15" s="125" t="s">
        <v>171</v>
      </c>
      <c r="C15" s="105" t="s">
        <v>88</v>
      </c>
      <c r="D15" s="105"/>
      <c r="E15" s="124">
        <f>E16</f>
        <v>107072.6</v>
      </c>
    </row>
    <row r="16" spans="1:8" ht="39" customHeight="1" thickBot="1">
      <c r="A16" s="104" t="s">
        <v>85</v>
      </c>
      <c r="B16" s="125" t="s">
        <v>171</v>
      </c>
      <c r="C16" s="105" t="s">
        <v>88</v>
      </c>
      <c r="D16" s="105">
        <v>200</v>
      </c>
      <c r="E16" s="124">
        <v>107072.6</v>
      </c>
    </row>
    <row r="17" spans="1:5" ht="23.4" customHeight="1" thickBot="1">
      <c r="A17" s="126" t="s">
        <v>91</v>
      </c>
      <c r="B17" s="105">
        <v>791</v>
      </c>
      <c r="C17" s="105" t="s">
        <v>92</v>
      </c>
      <c r="D17" s="105"/>
      <c r="E17" s="124">
        <f>E18</f>
        <v>0</v>
      </c>
    </row>
    <row r="18" spans="1:5" ht="24" customHeight="1" thickBot="1">
      <c r="A18" s="126" t="s">
        <v>86</v>
      </c>
      <c r="B18" s="105">
        <v>791</v>
      </c>
      <c r="C18" s="105" t="s">
        <v>92</v>
      </c>
      <c r="D18" s="105">
        <v>800</v>
      </c>
      <c r="E18" s="124">
        <v>0</v>
      </c>
    </row>
    <row r="19" spans="1:5" ht="21" customHeight="1" thickBot="1">
      <c r="A19" s="127" t="s">
        <v>93</v>
      </c>
      <c r="B19" s="123">
        <v>791</v>
      </c>
      <c r="C19" s="123"/>
      <c r="D19" s="123"/>
      <c r="E19" s="122">
        <f>E21</f>
        <v>0</v>
      </c>
    </row>
    <row r="20" spans="1:5" ht="19.2" customHeight="1" thickBot="1">
      <c r="A20" s="104" t="s">
        <v>75</v>
      </c>
      <c r="B20" s="105">
        <v>791</v>
      </c>
      <c r="C20" s="123"/>
      <c r="D20" s="123"/>
      <c r="E20" s="124">
        <f>E21</f>
        <v>0</v>
      </c>
    </row>
    <row r="21" spans="1:5" ht="55.2" customHeight="1" thickBot="1">
      <c r="A21" s="126" t="s">
        <v>97</v>
      </c>
      <c r="B21" s="105">
        <v>791</v>
      </c>
      <c r="C21" s="105" t="s">
        <v>98</v>
      </c>
      <c r="D21" s="105"/>
      <c r="E21" s="124">
        <f>E22+E23</f>
        <v>0</v>
      </c>
    </row>
    <row r="22" spans="1:5" ht="72.599999999999994" customHeight="1" thickBot="1">
      <c r="A22" s="104" t="s">
        <v>81</v>
      </c>
      <c r="B22" s="105">
        <v>791</v>
      </c>
      <c r="C22" s="105" t="s">
        <v>98</v>
      </c>
      <c r="D22" s="105">
        <v>100</v>
      </c>
      <c r="E22" s="124">
        <v>0</v>
      </c>
    </row>
    <row r="23" spans="1:5" ht="35.4" customHeight="1" thickBot="1">
      <c r="A23" s="126" t="s">
        <v>85</v>
      </c>
      <c r="B23" s="105">
        <v>791</v>
      </c>
      <c r="C23" s="105" t="s">
        <v>98</v>
      </c>
      <c r="D23" s="105">
        <v>200</v>
      </c>
      <c r="E23" s="124">
        <v>0</v>
      </c>
    </row>
    <row r="24" spans="1:5" ht="17.399999999999999" customHeight="1" thickBot="1">
      <c r="A24" s="121" t="s">
        <v>153</v>
      </c>
      <c r="B24" s="123">
        <v>791</v>
      </c>
      <c r="C24" s="123"/>
      <c r="D24" s="123"/>
      <c r="E24" s="122">
        <f>E28+E29+E30</f>
        <v>158141.6</v>
      </c>
    </row>
    <row r="25" spans="1:5" ht="16.8" customHeight="1" thickBot="1">
      <c r="A25" s="104" t="s">
        <v>75</v>
      </c>
      <c r="B25" s="105">
        <v>791</v>
      </c>
      <c r="C25" s="105" t="s">
        <v>76</v>
      </c>
      <c r="D25" s="105"/>
      <c r="E25" s="124">
        <f>E26</f>
        <v>0</v>
      </c>
    </row>
    <row r="26" spans="1:5" ht="19.8" customHeight="1" thickBot="1">
      <c r="A26" s="104" t="s">
        <v>155</v>
      </c>
      <c r="B26" s="105">
        <v>791</v>
      </c>
      <c r="C26" s="105" t="s">
        <v>76</v>
      </c>
      <c r="D26" s="105"/>
      <c r="E26" s="124">
        <f>E28</f>
        <v>0</v>
      </c>
    </row>
    <row r="27" spans="1:5" ht="34.799999999999997" customHeight="1" thickBot="1">
      <c r="A27" s="104" t="s">
        <v>157</v>
      </c>
      <c r="B27" s="105">
        <v>791</v>
      </c>
      <c r="C27" s="105" t="s">
        <v>158</v>
      </c>
      <c r="D27" s="105"/>
      <c r="E27" s="124">
        <f>E28</f>
        <v>0</v>
      </c>
    </row>
    <row r="28" spans="1:5" ht="19.2" customHeight="1" thickBot="1">
      <c r="A28" s="104" t="s">
        <v>159</v>
      </c>
      <c r="B28" s="125" t="s">
        <v>171</v>
      </c>
      <c r="C28" s="105" t="s">
        <v>158</v>
      </c>
      <c r="D28" s="105">
        <v>500</v>
      </c>
      <c r="E28" s="124">
        <v>0</v>
      </c>
    </row>
    <row r="29" spans="1:5" ht="19.2" customHeight="1" thickBot="1">
      <c r="A29" s="101" t="s">
        <v>86</v>
      </c>
      <c r="B29" s="125" t="s">
        <v>171</v>
      </c>
      <c r="C29" s="102" t="s">
        <v>196</v>
      </c>
      <c r="D29" s="102">
        <v>300</v>
      </c>
      <c r="E29" s="103">
        <v>50000</v>
      </c>
    </row>
    <row r="30" spans="1:5" ht="19.2" customHeight="1" thickBot="1">
      <c r="A30" s="104" t="s">
        <v>159</v>
      </c>
      <c r="B30" s="105">
        <v>791</v>
      </c>
      <c r="C30" s="105" t="s">
        <v>158</v>
      </c>
      <c r="D30" s="105">
        <v>500</v>
      </c>
      <c r="E30" s="106">
        <v>108141.6</v>
      </c>
    </row>
    <row r="31" spans="1:5" ht="20.399999999999999" customHeight="1" thickBot="1">
      <c r="A31" s="121" t="s">
        <v>148</v>
      </c>
      <c r="B31" s="123">
        <v>791</v>
      </c>
      <c r="C31" s="123"/>
      <c r="D31" s="123"/>
      <c r="E31" s="122">
        <f>E35+E37</f>
        <v>976729.26</v>
      </c>
    </row>
    <row r="32" spans="1:5" ht="20.399999999999999" customHeight="1" thickBot="1">
      <c r="A32" s="104" t="s">
        <v>75</v>
      </c>
      <c r="B32" s="105">
        <v>791</v>
      </c>
      <c r="C32" s="105" t="s">
        <v>76</v>
      </c>
      <c r="D32" s="123"/>
      <c r="E32" s="124">
        <f>E33</f>
        <v>976729.26</v>
      </c>
    </row>
    <row r="33" spans="1:5" ht="39.6" customHeight="1" thickBot="1">
      <c r="A33" s="104" t="s">
        <v>164</v>
      </c>
      <c r="B33" s="105">
        <v>791</v>
      </c>
      <c r="C33" s="105" t="s">
        <v>76</v>
      </c>
      <c r="D33" s="105"/>
      <c r="E33" s="124">
        <f>E35+E37</f>
        <v>976729.26</v>
      </c>
    </row>
    <row r="34" spans="1:5" ht="39" customHeight="1" thickBot="1">
      <c r="A34" s="111" t="s">
        <v>165</v>
      </c>
      <c r="B34" s="105">
        <v>791</v>
      </c>
      <c r="C34" s="102" t="s">
        <v>166</v>
      </c>
      <c r="D34" s="102"/>
      <c r="E34" s="114"/>
    </row>
    <row r="35" spans="1:5" ht="41.4" customHeight="1" thickBot="1">
      <c r="A35" s="108" t="s">
        <v>85</v>
      </c>
      <c r="B35" s="105">
        <v>791</v>
      </c>
      <c r="C35" s="102" t="s">
        <v>166</v>
      </c>
      <c r="D35" s="102">
        <v>200</v>
      </c>
      <c r="E35" s="103">
        <v>676729.26</v>
      </c>
    </row>
    <row r="36" spans="1:5" ht="149.4" customHeight="1" thickBot="1">
      <c r="A36" s="57" t="s">
        <v>108</v>
      </c>
      <c r="B36" s="105">
        <v>791</v>
      </c>
      <c r="C36" s="105" t="s">
        <v>152</v>
      </c>
      <c r="D36" s="105"/>
      <c r="E36" s="124">
        <f>E37</f>
        <v>300000</v>
      </c>
    </row>
    <row r="37" spans="1:5" ht="39.6" customHeight="1" thickBot="1">
      <c r="A37" s="104" t="s">
        <v>85</v>
      </c>
      <c r="B37" s="105">
        <v>791</v>
      </c>
      <c r="C37" s="105" t="s">
        <v>152</v>
      </c>
      <c r="D37" s="105">
        <v>200</v>
      </c>
      <c r="E37" s="124">
        <v>300000</v>
      </c>
    </row>
    <row r="38" spans="1:5" ht="21" customHeight="1" thickBot="1">
      <c r="A38" s="127" t="s">
        <v>110</v>
      </c>
      <c r="B38" s="123">
        <v>791</v>
      </c>
      <c r="C38" s="105"/>
      <c r="D38" s="105"/>
      <c r="E38" s="122">
        <f>E43+E45</f>
        <v>5736400</v>
      </c>
    </row>
    <row r="39" spans="1:5" ht="25.2" customHeight="1" thickBot="1">
      <c r="A39" s="57" t="s">
        <v>172</v>
      </c>
      <c r="B39" s="105">
        <v>791</v>
      </c>
      <c r="C39" s="105"/>
      <c r="D39" s="105"/>
      <c r="E39" s="124">
        <f>E43+E45</f>
        <v>5736400</v>
      </c>
    </row>
    <row r="40" spans="1:5" ht="111.6" customHeight="1" thickBot="1">
      <c r="A40" s="57" t="s">
        <v>189</v>
      </c>
      <c r="B40" s="105">
        <v>791</v>
      </c>
      <c r="C40" s="105" t="s">
        <v>115</v>
      </c>
      <c r="D40" s="105"/>
      <c r="E40" s="124">
        <f>E41</f>
        <v>5736400</v>
      </c>
    </row>
    <row r="41" spans="1:5" ht="72.599999999999994" customHeight="1" thickBot="1">
      <c r="A41" s="104" t="s">
        <v>116</v>
      </c>
      <c r="B41" s="105">
        <v>791</v>
      </c>
      <c r="C41" s="105" t="s">
        <v>117</v>
      </c>
      <c r="D41" s="105"/>
      <c r="E41" s="124">
        <f>E42</f>
        <v>5736400</v>
      </c>
    </row>
    <row r="42" spans="1:5" ht="72" customHeight="1" thickBot="1">
      <c r="A42" s="104" t="s">
        <v>118</v>
      </c>
      <c r="B42" s="105">
        <v>791</v>
      </c>
      <c r="C42" s="105" t="s">
        <v>119</v>
      </c>
      <c r="D42" s="105"/>
      <c r="E42" s="124">
        <f>E43</f>
        <v>5736400</v>
      </c>
    </row>
    <row r="43" spans="1:5" ht="35.4" customHeight="1" thickBot="1">
      <c r="A43" s="104" t="s">
        <v>85</v>
      </c>
      <c r="B43" s="105">
        <v>791</v>
      </c>
      <c r="C43" s="105" t="s">
        <v>119</v>
      </c>
      <c r="D43" s="105">
        <v>200</v>
      </c>
      <c r="E43" s="124">
        <v>5736400</v>
      </c>
    </row>
    <row r="44" spans="1:5" ht="75.599999999999994" customHeight="1" thickBot="1">
      <c r="A44" s="104" t="s">
        <v>118</v>
      </c>
      <c r="B44" s="105">
        <v>791</v>
      </c>
      <c r="C44" s="105" t="s">
        <v>120</v>
      </c>
      <c r="D44" s="105"/>
      <c r="E44" s="124">
        <f>E45</f>
        <v>0</v>
      </c>
    </row>
    <row r="45" spans="1:5" ht="39.6" customHeight="1" thickBot="1">
      <c r="A45" s="104" t="s">
        <v>85</v>
      </c>
      <c r="B45" s="105">
        <v>791</v>
      </c>
      <c r="C45" s="105" t="s">
        <v>120</v>
      </c>
      <c r="D45" s="105">
        <v>200</v>
      </c>
      <c r="E45" s="124">
        <v>0</v>
      </c>
    </row>
    <row r="46" spans="1:5" ht="42" customHeight="1" thickBot="1">
      <c r="A46" s="181" t="s">
        <v>99</v>
      </c>
      <c r="B46" s="123">
        <v>791</v>
      </c>
      <c r="C46" s="107"/>
      <c r="D46" s="105"/>
      <c r="E46" s="122">
        <f>E47</f>
        <v>0</v>
      </c>
    </row>
    <row r="47" spans="1:5" ht="19.2" customHeight="1" thickBot="1">
      <c r="A47" s="182" t="s">
        <v>106</v>
      </c>
      <c r="B47" s="105">
        <v>791</v>
      </c>
      <c r="C47" s="102" t="s">
        <v>115</v>
      </c>
      <c r="D47" s="105"/>
      <c r="E47" s="124">
        <f>E48</f>
        <v>0</v>
      </c>
    </row>
    <row r="48" spans="1:5" ht="147.6" customHeight="1" thickBot="1">
      <c r="A48" s="128" t="s">
        <v>108</v>
      </c>
      <c r="B48" s="105">
        <v>791</v>
      </c>
      <c r="C48" s="102" t="s">
        <v>160</v>
      </c>
      <c r="D48" s="105"/>
      <c r="E48" s="124">
        <f>E49</f>
        <v>0</v>
      </c>
    </row>
    <row r="49" spans="1:5" ht="39" customHeight="1" thickBot="1">
      <c r="A49" s="108" t="s">
        <v>85</v>
      </c>
      <c r="B49" s="105">
        <v>791</v>
      </c>
      <c r="C49" s="102" t="s">
        <v>160</v>
      </c>
      <c r="D49" s="105">
        <v>200</v>
      </c>
      <c r="E49" s="124">
        <v>0</v>
      </c>
    </row>
    <row r="50" spans="1:5" ht="22.8" customHeight="1" thickBot="1">
      <c r="A50" s="121" t="s">
        <v>121</v>
      </c>
      <c r="B50" s="123">
        <v>791</v>
      </c>
      <c r="C50" s="123"/>
      <c r="D50" s="123"/>
      <c r="E50" s="122">
        <f>E54+E55+E56+E57+E58+E61+E66+E67+E69+E71+E73+E76+E77+E78+E79+E80</f>
        <v>64701629.310000002</v>
      </c>
    </row>
    <row r="51" spans="1:5" ht="112.8" customHeight="1" thickBot="1">
      <c r="A51" s="57" t="s">
        <v>190</v>
      </c>
      <c r="B51" s="105">
        <v>791</v>
      </c>
      <c r="C51" s="105" t="s">
        <v>103</v>
      </c>
      <c r="D51" s="105"/>
      <c r="E51" s="124">
        <f>E52</f>
        <v>92800</v>
      </c>
    </row>
    <row r="52" spans="1:5" ht="18" customHeight="1" thickBot="1">
      <c r="A52" s="108" t="s">
        <v>124</v>
      </c>
      <c r="B52" s="105">
        <v>791</v>
      </c>
      <c r="C52" s="102" t="s">
        <v>173</v>
      </c>
      <c r="D52" s="102"/>
      <c r="E52" s="124">
        <f>E54</f>
        <v>92800</v>
      </c>
    </row>
    <row r="53" spans="1:5" ht="79.8" customHeight="1" thickBot="1">
      <c r="A53" s="43" t="s">
        <v>127</v>
      </c>
      <c r="B53" s="105">
        <v>791</v>
      </c>
      <c r="C53" s="102" t="s">
        <v>161</v>
      </c>
      <c r="D53" s="102"/>
      <c r="E53" s="124">
        <f>E54</f>
        <v>92800</v>
      </c>
    </row>
    <row r="54" spans="1:5" ht="37.799999999999997" customHeight="1" thickBot="1">
      <c r="A54" s="104" t="s">
        <v>85</v>
      </c>
      <c r="B54" s="105">
        <v>791</v>
      </c>
      <c r="C54" s="102" t="s">
        <v>161</v>
      </c>
      <c r="D54" s="102">
        <v>200</v>
      </c>
      <c r="E54" s="124">
        <v>92800</v>
      </c>
    </row>
    <row r="55" spans="1:5" ht="37.799999999999997" customHeight="1" thickBot="1">
      <c r="A55" s="108" t="s">
        <v>85</v>
      </c>
      <c r="B55" s="105">
        <v>791</v>
      </c>
      <c r="C55" s="102" t="s">
        <v>197</v>
      </c>
      <c r="D55" s="102">
        <v>200</v>
      </c>
      <c r="E55" s="103">
        <v>134375</v>
      </c>
    </row>
    <row r="56" spans="1:5" ht="37.799999999999997" customHeight="1" thickBot="1">
      <c r="A56" s="108" t="s">
        <v>85</v>
      </c>
      <c r="B56" s="105">
        <v>791</v>
      </c>
      <c r="C56" s="102" t="s">
        <v>200</v>
      </c>
      <c r="D56" s="102">
        <v>200</v>
      </c>
      <c r="E56" s="103">
        <v>505527.43</v>
      </c>
    </row>
    <row r="57" spans="1:5" ht="37.799999999999997" customHeight="1" thickBot="1">
      <c r="A57" s="43" t="s">
        <v>201</v>
      </c>
      <c r="B57" s="105">
        <v>791</v>
      </c>
      <c r="C57" s="102" t="s">
        <v>200</v>
      </c>
      <c r="D57" s="102">
        <v>800</v>
      </c>
      <c r="E57" s="103">
        <v>15929387.59</v>
      </c>
    </row>
    <row r="58" spans="1:5" ht="27" customHeight="1" thickBot="1">
      <c r="A58" s="43" t="s">
        <v>198</v>
      </c>
      <c r="B58" s="105">
        <v>791</v>
      </c>
      <c r="C58" s="102" t="s">
        <v>199</v>
      </c>
      <c r="D58" s="102">
        <v>600</v>
      </c>
      <c r="E58" s="103">
        <v>119029.26</v>
      </c>
    </row>
    <row r="59" spans="1:5" ht="42" customHeight="1" thickBot="1">
      <c r="A59" s="43" t="s">
        <v>133</v>
      </c>
      <c r="B59" s="105">
        <v>791</v>
      </c>
      <c r="C59" s="102" t="s">
        <v>134</v>
      </c>
      <c r="D59" s="102"/>
      <c r="E59" s="103">
        <f>E60</f>
        <v>0</v>
      </c>
    </row>
    <row r="60" spans="1:5" ht="46.8" customHeight="1" thickBot="1">
      <c r="A60" s="43" t="s">
        <v>85</v>
      </c>
      <c r="B60" s="105">
        <v>791</v>
      </c>
      <c r="C60" s="102" t="s">
        <v>134</v>
      </c>
      <c r="D60" s="102">
        <v>200</v>
      </c>
      <c r="E60" s="103">
        <v>0</v>
      </c>
    </row>
    <row r="61" spans="1:5" ht="30.6" customHeight="1" thickBot="1">
      <c r="A61" s="43" t="s">
        <v>201</v>
      </c>
      <c r="B61" s="105">
        <v>791</v>
      </c>
      <c r="C61" s="102" t="s">
        <v>202</v>
      </c>
      <c r="D61" s="102">
        <v>800</v>
      </c>
      <c r="E61" s="103">
        <v>1446530</v>
      </c>
    </row>
    <row r="62" spans="1:5" ht="22.8" customHeight="1" thickBot="1">
      <c r="A62" s="104" t="s">
        <v>135</v>
      </c>
      <c r="B62" s="105">
        <v>791</v>
      </c>
      <c r="C62" s="109"/>
      <c r="D62" s="123"/>
      <c r="E62" s="124">
        <f>E66+E67+E69+E71+E73+E75</f>
        <v>18645099.129999999</v>
      </c>
    </row>
    <row r="63" spans="1:5" ht="15" thickBot="1">
      <c r="A63" s="183" t="s">
        <v>137</v>
      </c>
      <c r="B63" s="175">
        <v>791</v>
      </c>
      <c r="C63" s="175" t="s">
        <v>138</v>
      </c>
      <c r="D63" s="176"/>
      <c r="E63" s="177">
        <f>E65+E71+E73</f>
        <v>18133776.699999999</v>
      </c>
    </row>
    <row r="64" spans="1:5" ht="43.2" customHeight="1" thickBot="1">
      <c r="A64" s="184"/>
      <c r="B64" s="175"/>
      <c r="C64" s="175"/>
      <c r="D64" s="176"/>
      <c r="E64" s="177"/>
    </row>
    <row r="65" spans="1:5" ht="36.6" customHeight="1" thickBot="1">
      <c r="A65" s="104" t="s">
        <v>139</v>
      </c>
      <c r="B65" s="105">
        <v>791</v>
      </c>
      <c r="C65" s="105" t="s">
        <v>140</v>
      </c>
      <c r="D65" s="105"/>
      <c r="E65" s="124">
        <f>E66+E67</f>
        <v>17194176.699999999</v>
      </c>
    </row>
    <row r="66" spans="1:5" ht="40.799999999999997" customHeight="1" thickBot="1">
      <c r="A66" s="104" t="s">
        <v>85</v>
      </c>
      <c r="B66" s="105">
        <v>791</v>
      </c>
      <c r="C66" s="105" t="s">
        <v>140</v>
      </c>
      <c r="D66" s="105">
        <v>200</v>
      </c>
      <c r="E66" s="124">
        <v>17024976.699999999</v>
      </c>
    </row>
    <row r="67" spans="1:5" ht="16.8" customHeight="1" thickBot="1">
      <c r="A67" s="104" t="s">
        <v>86</v>
      </c>
      <c r="B67" s="105">
        <v>791</v>
      </c>
      <c r="C67" s="105" t="s">
        <v>140</v>
      </c>
      <c r="D67" s="105">
        <v>800</v>
      </c>
      <c r="E67" s="106">
        <v>169200</v>
      </c>
    </row>
    <row r="68" spans="1:5" ht="27.6" customHeight="1" thickBot="1">
      <c r="A68" s="43" t="s">
        <v>141</v>
      </c>
      <c r="B68" s="105">
        <v>791</v>
      </c>
      <c r="C68" s="102" t="s">
        <v>142</v>
      </c>
      <c r="D68" s="105"/>
      <c r="E68" s="124"/>
    </row>
    <row r="69" spans="1:5" ht="43.2" customHeight="1" thickBot="1">
      <c r="A69" s="108" t="s">
        <v>85</v>
      </c>
      <c r="B69" s="105">
        <v>791</v>
      </c>
      <c r="C69" s="102" t="s">
        <v>142</v>
      </c>
      <c r="D69" s="105">
        <v>200</v>
      </c>
      <c r="E69" s="124">
        <v>511322.43</v>
      </c>
    </row>
    <row r="70" spans="1:5" ht="72.599999999999994" customHeight="1" thickBot="1">
      <c r="A70" s="108" t="s">
        <v>87</v>
      </c>
      <c r="B70" s="129" t="s">
        <v>171</v>
      </c>
      <c r="C70" s="102" t="s">
        <v>143</v>
      </c>
      <c r="D70" s="102"/>
      <c r="E70" s="130">
        <f>E71</f>
        <v>339600</v>
      </c>
    </row>
    <row r="71" spans="1:5" ht="39" customHeight="1" thickBot="1">
      <c r="A71" s="104" t="s">
        <v>85</v>
      </c>
      <c r="B71" s="129" t="s">
        <v>171</v>
      </c>
      <c r="C71" s="102" t="s">
        <v>143</v>
      </c>
      <c r="D71" s="102">
        <v>200</v>
      </c>
      <c r="E71" s="130">
        <v>339600</v>
      </c>
    </row>
    <row r="72" spans="1:5" ht="76.8" customHeight="1" thickBot="1">
      <c r="A72" s="57" t="s">
        <v>118</v>
      </c>
      <c r="B72" s="105">
        <v>791</v>
      </c>
      <c r="C72" s="105" t="s">
        <v>146</v>
      </c>
      <c r="D72" s="105"/>
      <c r="E72" s="124">
        <f>E73</f>
        <v>600000</v>
      </c>
    </row>
    <row r="73" spans="1:5" ht="40.799999999999997" customHeight="1" thickBot="1">
      <c r="A73" s="104" t="s">
        <v>85</v>
      </c>
      <c r="B73" s="105">
        <v>791</v>
      </c>
      <c r="C73" s="105" t="s">
        <v>146</v>
      </c>
      <c r="D73" s="105">
        <v>200</v>
      </c>
      <c r="E73" s="124">
        <v>600000</v>
      </c>
    </row>
    <row r="74" spans="1:5" ht="57" customHeight="1" thickBot="1">
      <c r="A74" s="60" t="s">
        <v>144</v>
      </c>
      <c r="B74" s="105">
        <v>791</v>
      </c>
      <c r="C74" s="102" t="s">
        <v>145</v>
      </c>
      <c r="D74" s="105"/>
      <c r="E74" s="124"/>
    </row>
    <row r="75" spans="1:5" ht="46.2" customHeight="1">
      <c r="A75" s="185" t="s">
        <v>85</v>
      </c>
      <c r="B75" s="131">
        <v>791</v>
      </c>
      <c r="C75" s="132" t="s">
        <v>145</v>
      </c>
      <c r="D75" s="131">
        <v>200</v>
      </c>
      <c r="E75" s="133"/>
    </row>
    <row r="76" spans="1:5" ht="46.2" customHeight="1">
      <c r="A76" s="186" t="s">
        <v>85</v>
      </c>
      <c r="B76" s="107">
        <v>791</v>
      </c>
      <c r="C76" s="107" t="s">
        <v>203</v>
      </c>
      <c r="D76" s="107">
        <v>200</v>
      </c>
      <c r="E76" s="110">
        <v>2106589.9700000002</v>
      </c>
    </row>
    <row r="77" spans="1:5" ht="46.2" customHeight="1" thickBot="1">
      <c r="A77" s="111" t="s">
        <v>85</v>
      </c>
      <c r="B77" s="134">
        <v>791</v>
      </c>
      <c r="C77" s="102" t="s">
        <v>204</v>
      </c>
      <c r="D77" s="102">
        <v>200</v>
      </c>
      <c r="E77" s="103">
        <v>4088300</v>
      </c>
    </row>
    <row r="78" spans="1:5" ht="46.2" customHeight="1" thickBot="1">
      <c r="A78" s="111" t="s">
        <v>85</v>
      </c>
      <c r="B78" s="131">
        <v>791</v>
      </c>
      <c r="C78" s="102" t="s">
        <v>205</v>
      </c>
      <c r="D78" s="102">
        <v>200</v>
      </c>
      <c r="E78" s="103">
        <v>11387185.699999999</v>
      </c>
    </row>
    <row r="79" spans="1:5" ht="46.2" customHeight="1" thickBot="1">
      <c r="A79" s="111" t="s">
        <v>85</v>
      </c>
      <c r="B79" s="131">
        <v>791</v>
      </c>
      <c r="C79" s="102" t="s">
        <v>206</v>
      </c>
      <c r="D79" s="102">
        <v>200</v>
      </c>
      <c r="E79" s="103">
        <v>108449.39</v>
      </c>
    </row>
    <row r="80" spans="1:5" ht="46.2" customHeight="1" thickBot="1">
      <c r="A80" s="111" t="s">
        <v>85</v>
      </c>
      <c r="B80" s="131">
        <v>791</v>
      </c>
      <c r="C80" s="102" t="s">
        <v>207</v>
      </c>
      <c r="D80" s="102">
        <v>200</v>
      </c>
      <c r="E80" s="103">
        <v>10138355.84</v>
      </c>
    </row>
    <row r="81" spans="1:5" ht="136.19999999999999" customHeight="1">
      <c r="A81" s="187" t="s">
        <v>162</v>
      </c>
      <c r="B81" s="112">
        <v>791</v>
      </c>
      <c r="C81" s="112" t="s">
        <v>109</v>
      </c>
      <c r="D81" s="112"/>
      <c r="E81" s="110">
        <f>E82</f>
        <v>0</v>
      </c>
    </row>
    <row r="82" spans="1:5" ht="60" customHeight="1">
      <c r="A82" s="30" t="s">
        <v>163</v>
      </c>
      <c r="B82" s="112">
        <v>791</v>
      </c>
      <c r="C82" s="112" t="s">
        <v>109</v>
      </c>
      <c r="D82" s="112">
        <v>200</v>
      </c>
      <c r="E82" s="110">
        <v>0</v>
      </c>
    </row>
    <row r="83" spans="1:5" ht="34.799999999999997" customHeight="1" thickBot="1">
      <c r="A83" s="188" t="s">
        <v>182</v>
      </c>
      <c r="B83" s="135"/>
      <c r="C83" s="113" t="s">
        <v>185</v>
      </c>
      <c r="D83" s="135"/>
      <c r="E83" s="114">
        <f>E84</f>
        <v>166157.20000000001</v>
      </c>
    </row>
    <row r="84" spans="1:5" ht="54.6" thickBot="1">
      <c r="A84" s="88" t="s">
        <v>163</v>
      </c>
      <c r="B84" s="135"/>
      <c r="C84" s="113" t="s">
        <v>185</v>
      </c>
      <c r="D84" s="112">
        <v>200</v>
      </c>
      <c r="E84" s="103">
        <v>166157.20000000001</v>
      </c>
    </row>
  </sheetData>
  <mergeCells count="7">
    <mergeCell ref="A1:E1"/>
    <mergeCell ref="A2:E2"/>
    <mergeCell ref="A63:A64"/>
    <mergeCell ref="B63:B64"/>
    <mergeCell ref="C63:C64"/>
    <mergeCell ref="D63:D64"/>
    <mergeCell ref="E63:E64"/>
  </mergeCells>
  <pageMargins left="0.7" right="0.7" top="0.75" bottom="0.75" header="0.3" footer="0.3"/>
  <pageSetup paperSize="9" scale="7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topLeftCell="A10" zoomScale="80" zoomScaleNormal="80" workbookViewId="0">
      <selection activeCell="G2" sqref="G2"/>
    </sheetView>
  </sheetViews>
  <sheetFormatPr defaultRowHeight="14.4"/>
  <cols>
    <col min="1" max="1" width="49.88671875" customWidth="1"/>
    <col min="2" max="2" width="28.77734375" customWidth="1"/>
    <col min="3" max="3" width="25.109375" customWidth="1"/>
  </cols>
  <sheetData>
    <row r="1" spans="1:3" ht="82.8" customHeight="1">
      <c r="A1" s="18"/>
      <c r="B1" s="156" t="s">
        <v>238</v>
      </c>
      <c r="C1" s="156"/>
    </row>
    <row r="2" spans="1:3" ht="107.4" customHeight="1" thickBot="1">
      <c r="A2" s="157" t="s">
        <v>187</v>
      </c>
      <c r="B2" s="157"/>
      <c r="C2" s="157"/>
    </row>
    <row r="3" spans="1:3" ht="120" customHeight="1" thickBot="1">
      <c r="A3" s="76" t="s">
        <v>174</v>
      </c>
      <c r="B3" s="77" t="s">
        <v>175</v>
      </c>
      <c r="C3" s="77" t="s">
        <v>176</v>
      </c>
    </row>
    <row r="4" spans="1:3" ht="16.2" thickBot="1">
      <c r="A4" s="178" t="s">
        <v>177</v>
      </c>
      <c r="B4" s="179"/>
      <c r="C4" s="180"/>
    </row>
    <row r="5" spans="1:3" ht="18.600000000000001" thickBot="1">
      <c r="A5" s="78">
        <v>1</v>
      </c>
      <c r="B5" s="3">
        <v>2</v>
      </c>
      <c r="C5" s="3">
        <v>3</v>
      </c>
    </row>
    <row r="6" spans="1:3" ht="31.2" customHeight="1" thickBot="1">
      <c r="A6" s="79" t="s">
        <v>178</v>
      </c>
      <c r="B6" s="80" t="s">
        <v>179</v>
      </c>
      <c r="C6" s="81">
        <v>4797955.63</v>
      </c>
    </row>
    <row r="7" spans="1:3" ht="55.8" customHeight="1" thickBot="1">
      <c r="A7" s="79" t="s">
        <v>180</v>
      </c>
      <c r="B7" s="80" t="s">
        <v>181</v>
      </c>
      <c r="C7" s="82">
        <v>4035959.35</v>
      </c>
    </row>
  </sheetData>
  <mergeCells count="3">
    <mergeCell ref="B1:C1"/>
    <mergeCell ref="A2:C2"/>
    <mergeCell ref="A4:C4"/>
  </mergeCells>
  <pageMargins left="0.7" right="0.7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</vt:lpstr>
      <vt:lpstr>2</vt:lpstr>
      <vt:lpstr>3</vt:lpstr>
      <vt:lpstr>4</vt:lpstr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2021-06-14T05:45:43Z</dcterms:modified>
</cp:coreProperties>
</file>