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6" sheetId="3" r:id="rId1"/>
  </sheets>
  <definedNames>
    <definedName name="_xlnm.Print_Area" localSheetId="0">'Расходы прил.6'!$A$1:$E$108</definedName>
  </definedNames>
  <calcPr calcId="124519"/>
</workbook>
</file>

<file path=xl/calcChain.xml><?xml version="1.0" encoding="utf-8"?>
<calcChain xmlns="http://schemas.openxmlformats.org/spreadsheetml/2006/main">
  <c r="E36" i="3"/>
  <c r="E37"/>
  <c r="E45"/>
  <c r="E92" l="1"/>
  <c r="E88"/>
  <c r="E93"/>
  <c r="E91"/>
  <c r="E74"/>
  <c r="E96"/>
  <c r="E95" s="1"/>
  <c r="E90"/>
  <c r="E81"/>
  <c r="E80" s="1"/>
  <c r="E101" l="1"/>
  <c r="E83" l="1"/>
  <c r="E59"/>
  <c r="E77"/>
  <c r="E72" s="1"/>
  <c r="E56"/>
  <c r="E55"/>
  <c r="E48"/>
  <c r="E42"/>
  <c r="E17"/>
  <c r="E15"/>
  <c r="E14"/>
  <c r="E13"/>
  <c r="E11"/>
  <c r="E82"/>
  <c r="E99" l="1"/>
  <c r="E100"/>
  <c r="E69" l="1"/>
  <c r="E67"/>
  <c r="E65"/>
  <c r="E47"/>
  <c r="E46" s="1"/>
  <c r="E87" l="1"/>
  <c r="E98"/>
  <c r="E102"/>
  <c r="E89" l="1"/>
  <c r="E58" l="1"/>
  <c r="E60"/>
  <c r="E71" l="1"/>
  <c r="E52" s="1"/>
  <c r="E51" s="1"/>
  <c r="E73"/>
  <c r="E40"/>
  <c r="E39" s="1"/>
  <c r="E12"/>
  <c r="E6"/>
  <c r="E54"/>
  <c r="E53" s="1"/>
  <c r="E63"/>
  <c r="E50" l="1"/>
  <c r="E10"/>
  <c r="E9" s="1"/>
  <c r="E41" l="1"/>
  <c r="E34"/>
  <c r="E33" s="1"/>
  <c r="E32" s="1"/>
  <c r="E31" s="1"/>
  <c r="E30" s="1"/>
  <c r="E29" l="1"/>
  <c r="E22" l="1"/>
  <c r="E85"/>
  <c r="E78"/>
  <c r="E43" l="1"/>
  <c r="E16"/>
  <c r="E18" l="1"/>
  <c r="E8" s="1"/>
  <c r="E106"/>
  <c r="E105" s="1"/>
  <c r="E97"/>
  <c r="E26"/>
  <c r="E24"/>
  <c r="E25" s="1"/>
  <c r="E84"/>
  <c r="E104" l="1"/>
  <c r="E5" s="1"/>
  <c r="E107"/>
  <c r="E19"/>
  <c r="E20"/>
</calcChain>
</file>

<file path=xl/sharedStrings.xml><?xml version="1.0" encoding="utf-8"?>
<sst xmlns="http://schemas.openxmlformats.org/spreadsheetml/2006/main" count="295" uniqueCount="125">
  <si>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</si>
  <si>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</si>
  <si>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</si>
  <si>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</si>
  <si>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</si>
  <si>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</si>
  <si>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</si>
  <si>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</si>
  <si>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</si>
  <si>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</si>
  <si>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</si>
  <si>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</si>
  <si>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</si>
  <si>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</si>
  <si>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</si>
  <si>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</si>
  <si>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</si>
  <si>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</si>
  <si>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</si>
  <si>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</si>
  <si>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</si>
  <si>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</si>
  <si>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</si>
  <si>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</si>
  <si>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</si>
  <si>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</si>
  <si>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</si>
  <si>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</si>
  <si>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</si>
  <si>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</si>
  <si>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</si>
  <si>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</si>
  <si>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</si>
  <si>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</si>
  <si>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</si>
  <si>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</si>
  <si>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</si>
  <si>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</si>
  <si>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</si>
  <si>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</si>
  <si>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</si>
  <si>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</si>
  <si>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</si>
  <si>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</si>
  <si>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</si>
  <si>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</si>
  <si>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</si>
  <si>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</si>
  <si>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</si>
  <si>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</si>
  <si>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</si>
  <si>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</si>
  <si>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</si>
  <si>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</si>
  <si>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</si>
  <si>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</si>
  <si>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</si>
  <si>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</si>
  <si>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</si>
  <si>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</si>
  <si>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</si>
  <si>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</si>
  <si>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</si>
  <si>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</si>
  <si>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</si>
  <si>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</si>
  <si>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</si>
  <si>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</si>
  <si>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</si>
  <si>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</si>
  <si>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</si>
  <si>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</si>
  <si>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</si>
  <si>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</si>
  <si>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</si>
  <si>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</si>
  <si>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</si>
  <si>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</si>
  <si>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</si>
  <si>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</si>
  <si>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</si>
  <si>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</si>
  <si>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</si>
  <si>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</si>
  <si>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</si>
  <si>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</si>
  <si>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</si>
  <si>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</si>
  <si>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</si>
  <si>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</si>
  <si>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</si>
  <si>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</si>
  <si>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</si>
  <si>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21 1 02 03560</t>
  </si>
  <si>
    <t>Реализация мероприятий по благоустройству сельских территорий</t>
  </si>
  <si>
    <t>21 1 03 L5767</t>
  </si>
  <si>
    <t>Другие вопросы в области национальной экономики</t>
  </si>
  <si>
    <t>0412</t>
  </si>
  <si>
    <t>17 1 01 00000</t>
  </si>
  <si>
    <t>Проведение работ по землеустройству</t>
  </si>
  <si>
    <t xml:space="preserve">0412 </t>
  </si>
  <si>
    <t>17 1 01 03330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</si>
  <si>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</si>
  <si>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21 1 03 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</si>
  <si>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</si>
  <si>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21 1 03 S2473</t>
  </si>
  <si>
    <t>21 1 02 S2471</t>
  </si>
  <si>
    <t>Мероприятия в области экологии и природопользования</t>
  </si>
  <si>
    <t>99 0 00 41200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</si>
  <si>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</si>
  <si>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</si>
  <si>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</si>
  <si>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Государственная поддержка на проведение капитального ремонта общего имущества в многоквартирных домах</t>
  </si>
  <si>
    <t>21 1 01 98210</t>
  </si>
  <si>
    <t>Предоставление субсидий бюджетным, автономным учреждениям и иным некоммерческим организациям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</si>
  <si>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</si>
  <si>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21 1 03 S2010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</si>
  <si>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</si>
  <si>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21 1 03 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</si>
  <si>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</si>
  <si>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21 1 03 S2482</t>
  </si>
  <si>
    <t>Реализация программ формирования современной городской среды</t>
  </si>
  <si>
    <t>21 1 F2 55550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</si>
  <si>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</si>
  <si>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Приложение 6 
к решению  Совета сельского поселения  
Раевский сельсовет муниципального района
 Альшеевский район Республики Башкортостан 
от 12 августа 2020 года № 82 
"О внесении изменений в решение Совета сельского поселения 
Раевский  сельсовет муниципального района 
Альшеевский район Республики Башкортостан от 24.12.2019г. № 39                                                     "О бюджете сельского поселения Раевский 
сельсовет  муниципального района 
Альшеевский район Республики Башкортостан
 на 2020 год и на плановый период 2021 и 2022 годов""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</si>
</sst>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4" fontId="4" fillId="2" borderId="3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="85" zoomScaleSheetLayoutView="85" workbookViewId="0">
      <selection sqref="A1:E1"/>
    </sheetView>
  </sheetViews>
  <sheetFormatPr defaultRowHeight="14.4"/>
  <cols>
    <col min="1" max="1" width="56.6640625" style="11" customWidth="1"/>
    <col min="2" max="2" width="9.6640625" style="3" customWidth="1"/>
    <col min="3" max="3" width="19.5546875" customWidth="1"/>
    <col min="4" max="4" width="7.109375" customWidth="1"/>
    <col min="5" max="5" width="16.5546875" style="16" customWidth="1"/>
    <col min="6" max="6" width="11.44140625" bestFit="1" customWidth="1"/>
    <col min="7" max="7" width="10.33203125" bestFit="1" customWidth="1"/>
  </cols>
  <sheetData>
    <row r="1" spans="1:7" ht="233.4" customHeight="1">
      <c r="A1" s="61" t="s">
        <v>124</v>
      </c>
      <c r="B1" s="61"/>
      <c r="C1" s="61"/>
      <c r="D1" s="61"/>
      <c r="E1" s="61"/>
    </row>
    <row r="2" spans="1:7" ht="108.75" customHeight="1">
      <c r="A2" s="62" t="s">
        <v>109</v>
      </c>
      <c r="B2" s="62"/>
      <c r="C2" s="62"/>
      <c r="D2" s="62"/>
      <c r="E2" s="62"/>
    </row>
    <row r="3" spans="1:7" ht="15" thickBot="1">
      <c r="D3" s="15"/>
    </row>
    <row r="4" spans="1:7" ht="18.600000000000001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7" ht="18.600000000000001" thickBot="1">
      <c r="A5" s="33" t="s">
        <v>0</v>
      </c>
      <c r="B5" s="13"/>
      <c r="C5" s="2"/>
      <c r="D5" s="2"/>
      <c r="E5" s="18">
        <f>E8+E22+E29+E36+E50+E97+E104</f>
        <v>66991224.819999993</v>
      </c>
      <c r="F5" s="15"/>
      <c r="G5" s="15"/>
    </row>
    <row r="6" spans="1:7">
      <c r="A6" s="63" t="s">
        <v>5</v>
      </c>
      <c r="B6" s="65" t="s">
        <v>45</v>
      </c>
      <c r="C6" s="67"/>
      <c r="D6" s="57"/>
      <c r="E6" s="69">
        <f>E11+E13+E14+E15+E17</f>
        <v>7317296.7199999997</v>
      </c>
    </row>
    <row r="7" spans="1:7" ht="7.5" customHeight="1" thickBot="1">
      <c r="A7" s="64"/>
      <c r="B7" s="66"/>
      <c r="C7" s="68"/>
      <c r="D7" s="58"/>
      <c r="E7" s="70"/>
    </row>
    <row r="8" spans="1:7" ht="18.600000000000001" thickBot="1">
      <c r="A8" s="7" t="s">
        <v>6</v>
      </c>
      <c r="B8" s="13" t="s">
        <v>45</v>
      </c>
      <c r="C8" s="2" t="s">
        <v>30</v>
      </c>
      <c r="D8" s="2"/>
      <c r="E8" s="19">
        <f>E9+E12+E18</f>
        <v>7327296.7199999997</v>
      </c>
    </row>
    <row r="9" spans="1:7" ht="36.6" thickBot="1">
      <c r="A9" s="7" t="s">
        <v>7</v>
      </c>
      <c r="B9" s="13" t="s">
        <v>46</v>
      </c>
      <c r="C9" s="2" t="s">
        <v>30</v>
      </c>
      <c r="D9" s="2"/>
      <c r="E9" s="19">
        <f>E10</f>
        <v>929000</v>
      </c>
    </row>
    <row r="10" spans="1:7" ht="18.600000000000001" thickBot="1">
      <c r="A10" s="7" t="s">
        <v>8</v>
      </c>
      <c r="B10" s="13" t="s">
        <v>46</v>
      </c>
      <c r="C10" s="2" t="s">
        <v>31</v>
      </c>
      <c r="D10" s="2"/>
      <c r="E10" s="19">
        <f>E11</f>
        <v>929000</v>
      </c>
    </row>
    <row r="11" spans="1:7" ht="77.400000000000006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19">
        <f>714000+215000</f>
        <v>929000</v>
      </c>
    </row>
    <row r="12" spans="1:7" ht="18.600000000000001" thickBot="1">
      <c r="A12" s="7" t="s">
        <v>10</v>
      </c>
      <c r="B12" s="13" t="s">
        <v>47</v>
      </c>
      <c r="C12" s="5"/>
      <c r="D12" s="2"/>
      <c r="E12" s="19">
        <f>E13+E14+E15+E17</f>
        <v>6388296.7199999997</v>
      </c>
    </row>
    <row r="13" spans="1:7" ht="76.2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19">
        <f>3543157.85+1065000+10842.15</f>
        <v>4619000</v>
      </c>
    </row>
    <row r="14" spans="1:7" ht="36.6" thickBot="1">
      <c r="A14" s="7" t="s">
        <v>11</v>
      </c>
      <c r="B14" s="13" t="s">
        <v>47</v>
      </c>
      <c r="C14" s="2" t="s">
        <v>32</v>
      </c>
      <c r="D14" s="2">
        <v>200</v>
      </c>
      <c r="E14" s="19">
        <f>91100+5000+10000+149900+20000+6000+245687.86+100301.07+15700+14350+94900+79000+13000+295322.85+22300+790.9+66944.04</f>
        <v>1230296.7199999997</v>
      </c>
    </row>
    <row r="15" spans="1:7" ht="18.600000000000001" thickBot="1">
      <c r="A15" s="7" t="s">
        <v>12</v>
      </c>
      <c r="B15" s="13" t="s">
        <v>47</v>
      </c>
      <c r="C15" s="2" t="s">
        <v>32</v>
      </c>
      <c r="D15" s="2">
        <v>800</v>
      </c>
      <c r="E15" s="19">
        <f>130600+242400+5993.33+6.67</f>
        <v>379000</v>
      </c>
    </row>
    <row r="16" spans="1:7" ht="74.400000000000006" customHeight="1" thickBot="1">
      <c r="A16" s="7" t="s">
        <v>61</v>
      </c>
      <c r="B16" s="13" t="s">
        <v>47</v>
      </c>
      <c r="C16" s="2" t="s">
        <v>33</v>
      </c>
      <c r="D16" s="2"/>
      <c r="E16" s="19">
        <f>E17</f>
        <v>160000</v>
      </c>
    </row>
    <row r="17" spans="1:5" ht="36.6" thickBot="1">
      <c r="A17" s="7" t="s">
        <v>11</v>
      </c>
      <c r="B17" s="13" t="s">
        <v>47</v>
      </c>
      <c r="C17" s="2" t="s">
        <v>33</v>
      </c>
      <c r="D17" s="2">
        <v>200</v>
      </c>
      <c r="E17" s="19">
        <f>100000+60000</f>
        <v>160000</v>
      </c>
    </row>
    <row r="18" spans="1:5" ht="18.600000000000001" thickBot="1">
      <c r="A18" s="8" t="s">
        <v>13</v>
      </c>
      <c r="B18" s="13" t="s">
        <v>48</v>
      </c>
      <c r="C18" s="2"/>
      <c r="D18" s="9"/>
      <c r="E18" s="19">
        <f>E21</f>
        <v>10000</v>
      </c>
    </row>
    <row r="19" spans="1:5" ht="18.600000000000001" thickBot="1">
      <c r="A19" s="7" t="s">
        <v>6</v>
      </c>
      <c r="B19" s="13" t="s">
        <v>48</v>
      </c>
      <c r="C19" s="2" t="s">
        <v>30</v>
      </c>
      <c r="D19" s="9"/>
      <c r="E19" s="19">
        <f>E18</f>
        <v>10000</v>
      </c>
    </row>
    <row r="20" spans="1:5" ht="18.600000000000001" thickBot="1">
      <c r="A20" s="8" t="s">
        <v>14</v>
      </c>
      <c r="B20" s="13" t="s">
        <v>48</v>
      </c>
      <c r="C20" s="2" t="s">
        <v>34</v>
      </c>
      <c r="D20" s="9"/>
      <c r="E20" s="19">
        <f>E18</f>
        <v>10000</v>
      </c>
    </row>
    <row r="21" spans="1:5" ht="18.600000000000001" thickBot="1">
      <c r="A21" s="8" t="s">
        <v>12</v>
      </c>
      <c r="B21" s="13" t="s">
        <v>48</v>
      </c>
      <c r="C21" s="2" t="s">
        <v>34</v>
      </c>
      <c r="D21" s="2">
        <v>800</v>
      </c>
      <c r="E21" s="19">
        <v>10000</v>
      </c>
    </row>
    <row r="22" spans="1:5" ht="18" hidden="1" thickBot="1">
      <c r="A22" s="1" t="s">
        <v>15</v>
      </c>
      <c r="B22" s="14" t="s">
        <v>49</v>
      </c>
      <c r="C22" s="5"/>
      <c r="D22" s="5"/>
      <c r="E22" s="18">
        <f>E27+E28</f>
        <v>0</v>
      </c>
    </row>
    <row r="23" spans="1:5" ht="18.600000000000001" hidden="1" thickBot="1">
      <c r="A23" s="7" t="s">
        <v>6</v>
      </c>
      <c r="B23" s="14" t="s">
        <v>50</v>
      </c>
      <c r="C23" s="2" t="s">
        <v>30</v>
      </c>
      <c r="D23" s="5"/>
      <c r="E23" s="18"/>
    </row>
    <row r="24" spans="1:5" ht="18.600000000000001" hidden="1" thickBot="1">
      <c r="A24" s="8" t="s">
        <v>16</v>
      </c>
      <c r="B24" s="13" t="s">
        <v>50</v>
      </c>
      <c r="C24" s="2" t="s">
        <v>30</v>
      </c>
      <c r="D24" s="2"/>
      <c r="E24" s="19">
        <f>E22</f>
        <v>0</v>
      </c>
    </row>
    <row r="25" spans="1:5" ht="18.600000000000001" hidden="1" thickBot="1">
      <c r="A25" s="8" t="s">
        <v>6</v>
      </c>
      <c r="B25" s="13" t="s">
        <v>50</v>
      </c>
      <c r="C25" s="2" t="s">
        <v>30</v>
      </c>
      <c r="D25" s="2"/>
      <c r="E25" s="19">
        <f>E24</f>
        <v>0</v>
      </c>
    </row>
    <row r="26" spans="1:5" ht="54.6" hidden="1" thickBot="1">
      <c r="A26" s="8" t="s">
        <v>17</v>
      </c>
      <c r="B26" s="13" t="s">
        <v>50</v>
      </c>
      <c r="C26" s="2" t="s">
        <v>35</v>
      </c>
      <c r="D26" s="2"/>
      <c r="E26" s="19">
        <f>E27+E28</f>
        <v>0</v>
      </c>
    </row>
    <row r="27" spans="1:5" ht="55.5" hidden="1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19"/>
    </row>
    <row r="28" spans="1:5" ht="36.6" hidden="1" thickBot="1">
      <c r="A28" s="7" t="s">
        <v>11</v>
      </c>
      <c r="B28" s="13" t="s">
        <v>50</v>
      </c>
      <c r="C28" s="2" t="s">
        <v>35</v>
      </c>
      <c r="D28" s="2">
        <v>200</v>
      </c>
      <c r="E28" s="19"/>
    </row>
    <row r="29" spans="1:5" ht="35.4" hidden="1" thickBot="1">
      <c r="A29" s="27" t="s">
        <v>78</v>
      </c>
      <c r="B29" s="30" t="s">
        <v>80</v>
      </c>
      <c r="C29" s="31"/>
      <c r="D29" s="31"/>
      <c r="E29" s="32">
        <f>E35</f>
        <v>0</v>
      </c>
    </row>
    <row r="30" spans="1:5" ht="94.5" hidden="1" customHeight="1" thickBot="1">
      <c r="A30" s="7" t="s">
        <v>110</v>
      </c>
      <c r="B30" s="20" t="s">
        <v>80</v>
      </c>
      <c r="C30" s="4" t="s">
        <v>83</v>
      </c>
      <c r="D30" s="4"/>
      <c r="E30" s="21">
        <f>E31</f>
        <v>0</v>
      </c>
    </row>
    <row r="31" spans="1:5" ht="54.6" hidden="1" thickBot="1">
      <c r="A31" s="7" t="s">
        <v>85</v>
      </c>
      <c r="B31" s="20" t="s">
        <v>80</v>
      </c>
      <c r="C31" s="4" t="s">
        <v>39</v>
      </c>
      <c r="D31" s="4"/>
      <c r="E31" s="21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21">
        <f>E33</f>
        <v>0</v>
      </c>
    </row>
    <row r="33" spans="1:5" ht="18.600000000000001" hidden="1" thickBot="1">
      <c r="A33" s="28" t="s">
        <v>79</v>
      </c>
      <c r="B33" s="20" t="s">
        <v>77</v>
      </c>
      <c r="C33" s="4" t="s">
        <v>84</v>
      </c>
      <c r="D33" s="4"/>
      <c r="E33" s="21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21">
        <f>E35</f>
        <v>0</v>
      </c>
    </row>
    <row r="35" spans="1:5" ht="36.6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36"/>
    </row>
    <row r="36" spans="1:5" ht="18.600000000000001" thickBot="1">
      <c r="A36" s="33" t="s">
        <v>18</v>
      </c>
      <c r="B36" s="14" t="s">
        <v>51</v>
      </c>
      <c r="C36" s="5"/>
      <c r="D36" s="2"/>
      <c r="E36" s="18">
        <f>E42+E44+E48</f>
        <v>5539496.8099999996</v>
      </c>
    </row>
    <row r="37" spans="1:5" ht="18">
      <c r="A37" s="10" t="s">
        <v>19</v>
      </c>
      <c r="B37" s="55" t="s">
        <v>52</v>
      </c>
      <c r="C37" s="57"/>
      <c r="D37" s="57"/>
      <c r="E37" s="59">
        <f>E42+E44</f>
        <v>5425000</v>
      </c>
    </row>
    <row r="38" spans="1:5" ht="18.600000000000001" thickBot="1">
      <c r="A38" s="7" t="s">
        <v>20</v>
      </c>
      <c r="B38" s="56"/>
      <c r="C38" s="58"/>
      <c r="D38" s="58"/>
      <c r="E38" s="60"/>
    </row>
    <row r="39" spans="1:5" ht="96.75" customHeight="1" thickBot="1">
      <c r="A39" s="7" t="s">
        <v>111</v>
      </c>
      <c r="B39" s="13" t="s">
        <v>52</v>
      </c>
      <c r="C39" s="2" t="s">
        <v>36</v>
      </c>
      <c r="D39" s="2"/>
      <c r="E39" s="19">
        <f>E40</f>
        <v>5425000</v>
      </c>
    </row>
    <row r="40" spans="1:5" ht="72.599999999999994" thickBot="1">
      <c r="A40" s="7" t="s">
        <v>21</v>
      </c>
      <c r="B40" s="13" t="s">
        <v>52</v>
      </c>
      <c r="C40" s="2" t="s">
        <v>37</v>
      </c>
      <c r="D40" s="2"/>
      <c r="E40" s="19">
        <f>E42+E44</f>
        <v>5425000</v>
      </c>
    </row>
    <row r="41" spans="1:5" ht="59.4" customHeight="1" thickBot="1">
      <c r="A41" s="7" t="s">
        <v>22</v>
      </c>
      <c r="B41" s="13" t="s">
        <v>52</v>
      </c>
      <c r="C41" s="2" t="s">
        <v>38</v>
      </c>
      <c r="D41" s="2"/>
      <c r="E41" s="19">
        <f>E42</f>
        <v>5425000</v>
      </c>
    </row>
    <row r="42" spans="1:5" ht="36.6" thickBot="1">
      <c r="A42" s="7" t="s">
        <v>11</v>
      </c>
      <c r="B42" s="13" t="s">
        <v>52</v>
      </c>
      <c r="C42" s="2" t="s">
        <v>38</v>
      </c>
      <c r="D42" s="2">
        <v>200</v>
      </c>
      <c r="E42" s="19">
        <f>703825.13+2062280.9+740294.12+395382.51+1423392.34+99825</f>
        <v>5425000</v>
      </c>
    </row>
    <row r="43" spans="1:5" ht="59.25" hidden="1" customHeight="1" thickBot="1">
      <c r="A43" s="7" t="s">
        <v>22</v>
      </c>
      <c r="B43" s="13" t="s">
        <v>52</v>
      </c>
      <c r="C43" s="2" t="s">
        <v>56</v>
      </c>
      <c r="D43" s="2"/>
      <c r="E43" s="19">
        <f>E44</f>
        <v>0</v>
      </c>
    </row>
    <row r="44" spans="1:5" ht="36.6" hidden="1" thickBot="1">
      <c r="A44" s="42" t="s">
        <v>11</v>
      </c>
      <c r="B44" s="43" t="s">
        <v>52</v>
      </c>
      <c r="C44" s="44" t="s">
        <v>56</v>
      </c>
      <c r="D44" s="44">
        <v>200</v>
      </c>
      <c r="E44" s="45"/>
    </row>
    <row r="45" spans="1:5" ht="72.599999999999994" thickBot="1">
      <c r="A45" s="52" t="s">
        <v>123</v>
      </c>
      <c r="B45" s="53" t="s">
        <v>97</v>
      </c>
      <c r="C45" s="51"/>
      <c r="D45" s="51"/>
      <c r="E45" s="54">
        <f>E46</f>
        <v>114496.81</v>
      </c>
    </row>
    <row r="46" spans="1:5" ht="41.4" customHeight="1" thickBot="1">
      <c r="A46" s="23" t="s">
        <v>96</v>
      </c>
      <c r="B46" s="20" t="s">
        <v>97</v>
      </c>
      <c r="C46" s="4" t="s">
        <v>98</v>
      </c>
      <c r="D46" s="4"/>
      <c r="E46" s="21">
        <f>E47</f>
        <v>114496.81</v>
      </c>
    </row>
    <row r="47" spans="1:5" ht="25.2" customHeight="1" thickBot="1">
      <c r="A47" s="23" t="s">
        <v>99</v>
      </c>
      <c r="B47" s="20" t="s">
        <v>100</v>
      </c>
      <c r="C47" s="4" t="s">
        <v>101</v>
      </c>
      <c r="D47" s="4"/>
      <c r="E47" s="21">
        <f>E48</f>
        <v>114496.81</v>
      </c>
    </row>
    <row r="48" spans="1:5" ht="36" customHeight="1" thickBot="1">
      <c r="A48" s="7" t="s">
        <v>11</v>
      </c>
      <c r="B48" s="20" t="s">
        <v>100</v>
      </c>
      <c r="C48" s="4" t="s">
        <v>101</v>
      </c>
      <c r="D48" s="4">
        <v>200</v>
      </c>
      <c r="E48" s="21">
        <f>114496.81</f>
        <v>114496.81</v>
      </c>
    </row>
    <row r="49" spans="1:7" ht="18.600000000000001" hidden="1" thickBot="1">
      <c r="A49" s="23"/>
      <c r="B49" s="20"/>
      <c r="C49" s="4"/>
      <c r="D49" s="4"/>
      <c r="E49" s="21"/>
    </row>
    <row r="50" spans="1:7" ht="21" customHeight="1">
      <c r="A50" s="46" t="s">
        <v>23</v>
      </c>
      <c r="B50" s="47" t="s">
        <v>53</v>
      </c>
      <c r="C50" s="48"/>
      <c r="D50" s="49"/>
      <c r="E50" s="50">
        <f>E51</f>
        <v>53039360.429999992</v>
      </c>
    </row>
    <row r="51" spans="1:7" ht="96" customHeight="1">
      <c r="A51" s="37" t="s">
        <v>110</v>
      </c>
      <c r="B51" s="38" t="s">
        <v>53</v>
      </c>
      <c r="C51" s="39" t="s">
        <v>39</v>
      </c>
      <c r="D51" s="39"/>
      <c r="E51" s="40">
        <f>E52</f>
        <v>53039360.429999992</v>
      </c>
    </row>
    <row r="52" spans="1:7" ht="37.200000000000003" customHeight="1" thickBot="1">
      <c r="A52" s="7" t="s">
        <v>92</v>
      </c>
      <c r="B52" s="13" t="s">
        <v>53</v>
      </c>
      <c r="C52" s="2" t="s">
        <v>39</v>
      </c>
      <c r="D52" s="2"/>
      <c r="E52" s="19">
        <f>E55+E62+E64+E66+E68+E70+E71+E57+E61</f>
        <v>53039360.429999992</v>
      </c>
      <c r="G52" s="15"/>
    </row>
    <row r="53" spans="1:7" ht="18.600000000000001" thickBot="1">
      <c r="A53" s="7" t="s">
        <v>90</v>
      </c>
      <c r="B53" s="13" t="s">
        <v>87</v>
      </c>
      <c r="C53" s="2" t="s">
        <v>88</v>
      </c>
      <c r="D53" s="2"/>
      <c r="E53" s="19">
        <f>E54+E57</f>
        <v>215053.82</v>
      </c>
    </row>
    <row r="54" spans="1:7" ht="76.8" customHeight="1" thickBot="1">
      <c r="A54" s="7" t="s">
        <v>91</v>
      </c>
      <c r="B54" s="13" t="s">
        <v>87</v>
      </c>
      <c r="C54" s="2" t="s">
        <v>89</v>
      </c>
      <c r="D54" s="2"/>
      <c r="E54" s="19">
        <f>E55</f>
        <v>92800</v>
      </c>
    </row>
    <row r="55" spans="1:7" ht="36.6" thickBot="1">
      <c r="A55" s="7" t="s">
        <v>11</v>
      </c>
      <c r="B55" s="13" t="s">
        <v>87</v>
      </c>
      <c r="C55" s="2" t="s">
        <v>89</v>
      </c>
      <c r="D55" s="2">
        <v>200</v>
      </c>
      <c r="E55" s="19">
        <f>92800</f>
        <v>92800</v>
      </c>
    </row>
    <row r="56" spans="1:7" ht="54.6" thickBot="1">
      <c r="A56" s="7" t="s">
        <v>112</v>
      </c>
      <c r="B56" s="13" t="s">
        <v>87</v>
      </c>
      <c r="C56" s="2" t="s">
        <v>113</v>
      </c>
      <c r="D56" s="2"/>
      <c r="E56" s="19">
        <f>E57</f>
        <v>122253.82</v>
      </c>
    </row>
    <row r="57" spans="1:7" ht="54.6" thickBot="1">
      <c r="A57" s="7" t="s">
        <v>114</v>
      </c>
      <c r="B57" s="13" t="s">
        <v>87</v>
      </c>
      <c r="C57" s="2" t="s">
        <v>113</v>
      </c>
      <c r="D57" s="2">
        <v>600</v>
      </c>
      <c r="E57" s="19">
        <v>122253.82</v>
      </c>
    </row>
    <row r="58" spans="1:7" ht="18.600000000000001" thickBot="1">
      <c r="A58" s="7" t="s">
        <v>24</v>
      </c>
      <c r="B58" s="13" t="s">
        <v>54</v>
      </c>
      <c r="C58" s="2" t="s">
        <v>39</v>
      </c>
      <c r="D58" s="2"/>
      <c r="E58" s="19">
        <f>E59</f>
        <v>6092934</v>
      </c>
    </row>
    <row r="59" spans="1:7" ht="54.75" customHeight="1" thickBot="1">
      <c r="A59" s="7" t="s">
        <v>25</v>
      </c>
      <c r="B59" s="13" t="s">
        <v>54</v>
      </c>
      <c r="C59" s="2" t="s">
        <v>69</v>
      </c>
      <c r="D59" s="2"/>
      <c r="E59" s="19">
        <f>E62+E64+E61</f>
        <v>6092934</v>
      </c>
    </row>
    <row r="60" spans="1:7" ht="24" customHeight="1" thickBot="1">
      <c r="A60" s="7" t="s">
        <v>26</v>
      </c>
      <c r="B60" s="13" t="s">
        <v>54</v>
      </c>
      <c r="C60" s="2" t="s">
        <v>93</v>
      </c>
      <c r="D60" s="2"/>
      <c r="E60" s="19">
        <f>E62</f>
        <v>6000000</v>
      </c>
    </row>
    <row r="61" spans="1:7" ht="24" customHeight="1" thickBot="1">
      <c r="A61" s="22" t="s">
        <v>11</v>
      </c>
      <c r="B61" s="13" t="s">
        <v>54</v>
      </c>
      <c r="C61" s="2" t="s">
        <v>93</v>
      </c>
      <c r="D61" s="2">
        <v>200</v>
      </c>
      <c r="E61" s="19">
        <v>92934</v>
      </c>
    </row>
    <row r="62" spans="1:7" ht="22.5" customHeight="1" thickBot="1">
      <c r="A62" s="7" t="s">
        <v>12</v>
      </c>
      <c r="B62" s="13" t="s">
        <v>54</v>
      </c>
      <c r="C62" s="2" t="s">
        <v>93</v>
      </c>
      <c r="D62" s="2">
        <v>800</v>
      </c>
      <c r="E62" s="19">
        <v>6000000</v>
      </c>
    </row>
    <row r="63" spans="1:7" ht="36.6" hidden="1" thickBot="1">
      <c r="A63" s="7" t="s">
        <v>26</v>
      </c>
      <c r="B63" s="13" t="s">
        <v>54</v>
      </c>
      <c r="C63" s="2" t="s">
        <v>86</v>
      </c>
      <c r="D63" s="2"/>
      <c r="E63" s="19">
        <f>E64</f>
        <v>0</v>
      </c>
    </row>
    <row r="64" spans="1:7" ht="36.6" hidden="1" thickBot="1">
      <c r="A64" s="7" t="s">
        <v>11</v>
      </c>
      <c r="B64" s="13" t="s">
        <v>54</v>
      </c>
      <c r="C64" s="2" t="s">
        <v>86</v>
      </c>
      <c r="D64" s="2">
        <v>200</v>
      </c>
      <c r="E64" s="19"/>
    </row>
    <row r="65" spans="1:6" ht="54.6" hidden="1" thickBot="1">
      <c r="A65" s="22" t="s">
        <v>71</v>
      </c>
      <c r="B65" s="13" t="s">
        <v>54</v>
      </c>
      <c r="C65" s="2" t="s">
        <v>106</v>
      </c>
      <c r="D65" s="2"/>
      <c r="E65" s="19">
        <f>E66</f>
        <v>0</v>
      </c>
    </row>
    <row r="66" spans="1:6" ht="36.6" hidden="1" thickBot="1">
      <c r="A66" s="22" t="s">
        <v>11</v>
      </c>
      <c r="B66" s="13" t="s">
        <v>54</v>
      </c>
      <c r="C66" s="2" t="s">
        <v>106</v>
      </c>
      <c r="D66" s="2">
        <v>200</v>
      </c>
      <c r="E66" s="19"/>
    </row>
    <row r="67" spans="1:6" ht="72.599999999999994" hidden="1" thickBot="1">
      <c r="A67" s="22" t="s">
        <v>102</v>
      </c>
      <c r="B67" s="13" t="s">
        <v>54</v>
      </c>
      <c r="C67" s="2" t="s">
        <v>103</v>
      </c>
      <c r="D67" s="2"/>
      <c r="E67" s="19">
        <f>E68</f>
        <v>0</v>
      </c>
    </row>
    <row r="68" spans="1:6" ht="36.6" hidden="1" thickBot="1">
      <c r="A68" s="22" t="s">
        <v>11</v>
      </c>
      <c r="B68" s="13" t="s">
        <v>54</v>
      </c>
      <c r="C68" s="2" t="s">
        <v>103</v>
      </c>
      <c r="D68" s="2">
        <v>200</v>
      </c>
      <c r="E68" s="19"/>
    </row>
    <row r="69" spans="1:6" ht="72.599999999999994" hidden="1" thickBot="1">
      <c r="A69" s="22" t="s">
        <v>104</v>
      </c>
      <c r="B69" s="13" t="s">
        <v>54</v>
      </c>
      <c r="C69" s="2" t="s">
        <v>105</v>
      </c>
      <c r="D69" s="2"/>
      <c r="E69" s="19">
        <f>E70</f>
        <v>0</v>
      </c>
    </row>
    <row r="70" spans="1:6" ht="36.6" hidden="1" thickBot="1">
      <c r="A70" s="22" t="s">
        <v>11</v>
      </c>
      <c r="B70" s="13" t="s">
        <v>54</v>
      </c>
      <c r="C70" s="2" t="s">
        <v>105</v>
      </c>
      <c r="D70" s="2">
        <v>200</v>
      </c>
      <c r="E70" s="19"/>
    </row>
    <row r="71" spans="1:6" ht="18.600000000000001" thickBot="1">
      <c r="A71" s="7" t="s">
        <v>27</v>
      </c>
      <c r="B71" s="13" t="s">
        <v>55</v>
      </c>
      <c r="C71" s="2"/>
      <c r="D71" s="2"/>
      <c r="E71" s="19">
        <f>E72</f>
        <v>46731372.609999992</v>
      </c>
    </row>
    <row r="72" spans="1:6" ht="55.2" customHeight="1" thickBot="1">
      <c r="A72" s="7" t="s">
        <v>28</v>
      </c>
      <c r="B72" s="13" t="s">
        <v>55</v>
      </c>
      <c r="C72" s="2" t="s">
        <v>40</v>
      </c>
      <c r="D72" s="2"/>
      <c r="E72" s="19">
        <f>E74+E77+E83+E86+E88+E90+E81+E92+E94+E96</f>
        <v>46731372.609999992</v>
      </c>
      <c r="F72" s="15"/>
    </row>
    <row r="73" spans="1:6" ht="36.6" thickBot="1">
      <c r="A73" s="7" t="s">
        <v>29</v>
      </c>
      <c r="B73" s="13" t="s">
        <v>55</v>
      </c>
      <c r="C73" s="2" t="s">
        <v>41</v>
      </c>
      <c r="D73" s="2"/>
      <c r="E73" s="19">
        <f>E74+E77</f>
        <v>16935692.749999996</v>
      </c>
      <c r="F73" s="15"/>
    </row>
    <row r="74" spans="1:6" ht="36.6" thickBot="1">
      <c r="A74" s="7" t="s">
        <v>11</v>
      </c>
      <c r="B74" s="13" t="s">
        <v>55</v>
      </c>
      <c r="C74" s="2" t="s">
        <v>41</v>
      </c>
      <c r="D74" s="2">
        <v>200</v>
      </c>
      <c r="E74" s="19">
        <f>4612331.32+1327300+3497749.28+606783+20000+2520121.6+293851.77+71977.65+2158847.6+55030+1481+710883.27+313152.36+244606+81700+7002+352875.9</f>
        <v>16875692.749999996</v>
      </c>
    </row>
    <row r="75" spans="1:6" ht="18.600000000000001" hidden="1" thickBot="1">
      <c r="A75" s="35" t="s">
        <v>75</v>
      </c>
      <c r="B75" s="13" t="s">
        <v>55</v>
      </c>
      <c r="C75" s="2" t="s">
        <v>74</v>
      </c>
      <c r="D75" s="2"/>
      <c r="E75" s="19"/>
    </row>
    <row r="76" spans="1:6" ht="36.6" hidden="1" thickBot="1">
      <c r="A76" s="7" t="s">
        <v>11</v>
      </c>
      <c r="B76" s="13" t="s">
        <v>55</v>
      </c>
      <c r="C76" s="2" t="s">
        <v>74</v>
      </c>
      <c r="D76" s="2">
        <v>200</v>
      </c>
      <c r="E76" s="19"/>
    </row>
    <row r="77" spans="1:6" ht="18.600000000000001" thickBot="1">
      <c r="A77" s="7" t="s">
        <v>12</v>
      </c>
      <c r="B77" s="13" t="s">
        <v>55</v>
      </c>
      <c r="C77" s="2" t="s">
        <v>41</v>
      </c>
      <c r="D77" s="2">
        <v>800</v>
      </c>
      <c r="E77" s="19">
        <f>60000</f>
        <v>60000</v>
      </c>
    </row>
    <row r="78" spans="1:6" ht="54.6" hidden="1" thickBot="1">
      <c r="A78" s="22" t="s">
        <v>71</v>
      </c>
      <c r="B78" s="13" t="s">
        <v>55</v>
      </c>
      <c r="C78" s="2" t="s">
        <v>76</v>
      </c>
      <c r="D78" s="2"/>
      <c r="E78" s="19">
        <f>E79</f>
        <v>0</v>
      </c>
    </row>
    <row r="79" spans="1:6" ht="36.6" hidden="1" thickBot="1">
      <c r="A79" s="22" t="s">
        <v>11</v>
      </c>
      <c r="B79" s="13" t="s">
        <v>55</v>
      </c>
      <c r="C79" s="2" t="s">
        <v>76</v>
      </c>
      <c r="D79" s="2">
        <v>200</v>
      </c>
      <c r="E79" s="19"/>
    </row>
    <row r="80" spans="1:6" ht="18.600000000000001" thickBot="1">
      <c r="A80" s="7" t="s">
        <v>75</v>
      </c>
      <c r="B80" s="13" t="s">
        <v>55</v>
      </c>
      <c r="C80" s="2" t="s">
        <v>74</v>
      </c>
      <c r="D80" s="2"/>
      <c r="E80" s="19">
        <f>E81</f>
        <v>506780.43</v>
      </c>
    </row>
    <row r="81" spans="1:5" ht="36.6" thickBot="1">
      <c r="A81" s="7" t="s">
        <v>11</v>
      </c>
      <c r="B81" s="13" t="s">
        <v>55</v>
      </c>
      <c r="C81" s="2" t="s">
        <v>74</v>
      </c>
      <c r="D81" s="2">
        <v>200</v>
      </c>
      <c r="E81" s="19">
        <f>201530.43+285000+4750+15500</f>
        <v>506780.43</v>
      </c>
    </row>
    <row r="82" spans="1:5" ht="75.599999999999994" customHeight="1" thickBot="1">
      <c r="A82" s="22" t="s">
        <v>61</v>
      </c>
      <c r="B82" s="13" t="s">
        <v>55</v>
      </c>
      <c r="C82" s="2" t="s">
        <v>42</v>
      </c>
      <c r="D82" s="2"/>
      <c r="E82" s="19">
        <f>E83</f>
        <v>325000</v>
      </c>
    </row>
    <row r="83" spans="1:5" ht="36.6" thickBot="1">
      <c r="A83" s="22" t="s">
        <v>11</v>
      </c>
      <c r="B83" s="13" t="s">
        <v>55</v>
      </c>
      <c r="C83" s="2" t="s">
        <v>42</v>
      </c>
      <c r="D83" s="2">
        <v>200</v>
      </c>
      <c r="E83" s="19">
        <f>275000+50000</f>
        <v>325000</v>
      </c>
    </row>
    <row r="84" spans="1:5" ht="60" customHeight="1" thickBot="1">
      <c r="A84" s="7" t="s">
        <v>22</v>
      </c>
      <c r="B84" s="13" t="s">
        <v>55</v>
      </c>
      <c r="C84" s="2" t="s">
        <v>43</v>
      </c>
      <c r="D84" s="2"/>
      <c r="E84" s="19">
        <f>E86</f>
        <v>600000</v>
      </c>
    </row>
    <row r="85" spans="1:5" ht="39.6" customHeight="1" thickBot="1">
      <c r="A85" s="22" t="s">
        <v>70</v>
      </c>
      <c r="B85" s="13" t="s">
        <v>55</v>
      </c>
      <c r="C85" s="2" t="s">
        <v>43</v>
      </c>
      <c r="D85" s="2"/>
      <c r="E85" s="19">
        <f>E86</f>
        <v>600000</v>
      </c>
    </row>
    <row r="86" spans="1:5" ht="36.6" thickBot="1">
      <c r="A86" s="7" t="s">
        <v>11</v>
      </c>
      <c r="B86" s="13" t="s">
        <v>55</v>
      </c>
      <c r="C86" s="2" t="s">
        <v>43</v>
      </c>
      <c r="D86" s="2">
        <v>200</v>
      </c>
      <c r="E86" s="19">
        <v>600000</v>
      </c>
    </row>
    <row r="87" spans="1:5" ht="36.6" thickBot="1">
      <c r="A87" s="23" t="s">
        <v>94</v>
      </c>
      <c r="B87" s="13" t="s">
        <v>55</v>
      </c>
      <c r="C87" s="6" t="s">
        <v>95</v>
      </c>
      <c r="D87" s="6"/>
      <c r="E87" s="41">
        <f>E88</f>
        <v>2530398.21</v>
      </c>
    </row>
    <row r="88" spans="1:5" ht="36.6" thickBot="1">
      <c r="A88" s="22" t="s">
        <v>11</v>
      </c>
      <c r="B88" s="13" t="s">
        <v>55</v>
      </c>
      <c r="C88" s="2" t="s">
        <v>95</v>
      </c>
      <c r="D88" s="2">
        <v>200</v>
      </c>
      <c r="E88" s="19">
        <f>184780.45+1355052.8+659928.54+165318.21+165318.21</f>
        <v>2530398.21</v>
      </c>
    </row>
    <row r="89" spans="1:5" ht="72.599999999999994" thickBot="1">
      <c r="A89" s="22" t="s">
        <v>115</v>
      </c>
      <c r="B89" s="13" t="s">
        <v>55</v>
      </c>
      <c r="C89" s="2" t="s">
        <v>116</v>
      </c>
      <c r="D89" s="2"/>
      <c r="E89" s="19">
        <f>E90</f>
        <v>4088300</v>
      </c>
    </row>
    <row r="90" spans="1:5" ht="36.6" thickBot="1">
      <c r="A90" s="22" t="s">
        <v>11</v>
      </c>
      <c r="B90" s="13" t="s">
        <v>55</v>
      </c>
      <c r="C90" s="2" t="s">
        <v>116</v>
      </c>
      <c r="D90" s="2">
        <v>200</v>
      </c>
      <c r="E90" s="19">
        <f>3138697.28+571502.72+360424.66+17675.34</f>
        <v>4088300</v>
      </c>
    </row>
    <row r="91" spans="1:5" ht="90.6" thickBot="1">
      <c r="A91" s="22" t="s">
        <v>117</v>
      </c>
      <c r="B91" s="13" t="s">
        <v>55</v>
      </c>
      <c r="C91" s="2" t="s">
        <v>118</v>
      </c>
      <c r="D91" s="2"/>
      <c r="E91" s="19">
        <f>E92</f>
        <v>11497300.539999999</v>
      </c>
    </row>
    <row r="92" spans="1:5" ht="36.6" thickBot="1">
      <c r="A92" s="22" t="s">
        <v>11</v>
      </c>
      <c r="B92" s="13" t="s">
        <v>55</v>
      </c>
      <c r="C92" s="2" t="s">
        <v>118</v>
      </c>
      <c r="D92" s="2">
        <v>200</v>
      </c>
      <c r="E92" s="19">
        <f>10844938.76+542816.94+109544.84</f>
        <v>11497300.539999999</v>
      </c>
    </row>
    <row r="93" spans="1:5" ht="91.8" customHeight="1" thickBot="1">
      <c r="A93" s="22" t="s">
        <v>119</v>
      </c>
      <c r="B93" s="13" t="s">
        <v>55</v>
      </c>
      <c r="C93" s="2" t="s">
        <v>120</v>
      </c>
      <c r="D93" s="2"/>
      <c r="E93" s="19">
        <f>E94</f>
        <v>109544.84</v>
      </c>
    </row>
    <row r="94" spans="1:5" ht="36.6" thickBot="1">
      <c r="A94" s="22" t="s">
        <v>11</v>
      </c>
      <c r="B94" s="13" t="s">
        <v>55</v>
      </c>
      <c r="C94" s="2" t="s">
        <v>120</v>
      </c>
      <c r="D94" s="2">
        <v>200</v>
      </c>
      <c r="E94" s="19">
        <v>109544.84</v>
      </c>
    </row>
    <row r="95" spans="1:5" ht="36.6" thickBot="1">
      <c r="A95" s="22" t="s">
        <v>121</v>
      </c>
      <c r="B95" s="13" t="s">
        <v>55</v>
      </c>
      <c r="C95" s="2" t="s">
        <v>122</v>
      </c>
      <c r="D95" s="2"/>
      <c r="E95" s="19">
        <f>E96</f>
        <v>10138355.839999998</v>
      </c>
    </row>
    <row r="96" spans="1:5" ht="36.6" thickBot="1">
      <c r="A96" s="22" t="s">
        <v>11</v>
      </c>
      <c r="B96" s="13" t="s">
        <v>55</v>
      </c>
      <c r="C96" s="2" t="s">
        <v>122</v>
      </c>
      <c r="D96" s="2">
        <v>200</v>
      </c>
      <c r="E96" s="19">
        <f>192628.76+9438809.29+506917.79</f>
        <v>10138355.839999998</v>
      </c>
    </row>
    <row r="97" spans="1:5" ht="18.600000000000001" thickBot="1">
      <c r="A97" s="24" t="s">
        <v>72</v>
      </c>
      <c r="B97" s="14" t="s">
        <v>62</v>
      </c>
      <c r="C97" s="2"/>
      <c r="D97" s="2"/>
      <c r="E97" s="18">
        <f>E99</f>
        <v>976929.26</v>
      </c>
    </row>
    <row r="98" spans="1:5" ht="18.600000000000001" thickBot="1">
      <c r="A98" s="7" t="s">
        <v>6</v>
      </c>
      <c r="B98" s="13" t="s">
        <v>62</v>
      </c>
      <c r="C98" s="2" t="s">
        <v>30</v>
      </c>
      <c r="D98" s="2"/>
      <c r="E98" s="19">
        <f>E99</f>
        <v>976929.26</v>
      </c>
    </row>
    <row r="99" spans="1:5" ht="36.6" thickBot="1">
      <c r="A99" s="22" t="s">
        <v>63</v>
      </c>
      <c r="B99" s="13" t="s">
        <v>57</v>
      </c>
      <c r="C99" s="2" t="s">
        <v>30</v>
      </c>
      <c r="D99" s="2"/>
      <c r="E99" s="19">
        <f>E103+E101</f>
        <v>976929.26</v>
      </c>
    </row>
    <row r="100" spans="1:5" ht="36.6" thickBot="1">
      <c r="A100" s="22" t="s">
        <v>107</v>
      </c>
      <c r="B100" s="13" t="s">
        <v>57</v>
      </c>
      <c r="C100" s="2" t="s">
        <v>108</v>
      </c>
      <c r="D100" s="2"/>
      <c r="E100" s="19">
        <f>E101</f>
        <v>676929.26</v>
      </c>
    </row>
    <row r="101" spans="1:5" ht="36.6" thickBot="1">
      <c r="A101" s="7" t="s">
        <v>11</v>
      </c>
      <c r="B101" s="13" t="s">
        <v>57</v>
      </c>
      <c r="C101" s="2" t="s">
        <v>108</v>
      </c>
      <c r="D101" s="2">
        <v>200</v>
      </c>
      <c r="E101" s="19">
        <f>366000+87000+44352+179577.26</f>
        <v>676929.26</v>
      </c>
    </row>
    <row r="102" spans="1:5" ht="151.19999999999999" customHeight="1" thickBot="1">
      <c r="A102" s="25" t="s">
        <v>64</v>
      </c>
      <c r="B102" s="13" t="s">
        <v>57</v>
      </c>
      <c r="C102" s="2" t="s">
        <v>58</v>
      </c>
      <c r="D102" s="2"/>
      <c r="E102" s="19">
        <f>E103</f>
        <v>300000</v>
      </c>
    </row>
    <row r="103" spans="1:5" ht="36.6" thickBot="1">
      <c r="A103" s="7" t="s">
        <v>11</v>
      </c>
      <c r="B103" s="13" t="s">
        <v>57</v>
      </c>
      <c r="C103" s="2" t="s">
        <v>58</v>
      </c>
      <c r="D103" s="2">
        <v>200</v>
      </c>
      <c r="E103" s="19">
        <v>300000</v>
      </c>
    </row>
    <row r="104" spans="1:5" ht="18.600000000000001" thickBot="1">
      <c r="A104" s="24" t="s">
        <v>73</v>
      </c>
      <c r="B104" s="14" t="s">
        <v>65</v>
      </c>
      <c r="C104" s="2"/>
      <c r="D104" s="2"/>
      <c r="E104" s="18">
        <f>E106</f>
        <v>108141.6</v>
      </c>
    </row>
    <row r="105" spans="1:5" ht="18.600000000000001" thickBot="1">
      <c r="A105" s="7" t="s">
        <v>6</v>
      </c>
      <c r="B105" s="13" t="s">
        <v>65</v>
      </c>
      <c r="C105" s="2" t="s">
        <v>30</v>
      </c>
      <c r="D105" s="2"/>
      <c r="E105" s="19">
        <f>E106</f>
        <v>108141.6</v>
      </c>
    </row>
    <row r="106" spans="1:5" ht="18.600000000000001" thickBot="1">
      <c r="A106" s="22" t="s">
        <v>66</v>
      </c>
      <c r="B106" s="13" t="s">
        <v>59</v>
      </c>
      <c r="C106" s="2" t="s">
        <v>30</v>
      </c>
      <c r="D106" s="2"/>
      <c r="E106" s="19">
        <f>E108</f>
        <v>108141.6</v>
      </c>
    </row>
    <row r="107" spans="1:5" ht="21.75" customHeight="1" thickBot="1">
      <c r="A107" s="23" t="s">
        <v>67</v>
      </c>
      <c r="B107" s="20">
        <v>1001</v>
      </c>
      <c r="C107" s="34" t="s">
        <v>60</v>
      </c>
      <c r="D107" s="4"/>
      <c r="E107" s="21">
        <f>E106</f>
        <v>108141.6</v>
      </c>
    </row>
    <row r="108" spans="1:5" ht="18.600000000000001" thickBot="1">
      <c r="A108" s="23" t="s">
        <v>68</v>
      </c>
      <c r="B108" s="20">
        <v>1001</v>
      </c>
      <c r="C108" s="4" t="s">
        <v>60</v>
      </c>
      <c r="D108" s="4">
        <v>500</v>
      </c>
      <c r="E108" s="21">
        <v>108141.6</v>
      </c>
    </row>
    <row r="109" spans="1:5">
      <c r="A109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599999999999999" right="0.23622047244094491" top="0.39370078740157483" bottom="0.23622047244094491" header="0.31496062992125984" footer="0.23622047244094491"/>
  <pageSetup paperSize="9" scale="75" orientation="portrait" r:id="rId1"/>
  <rowBreaks count="1" manualBreakCount="1">
    <brk id="8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2020-08-12T09:27:42Z</dcterms:modified>
</cp:coreProperties>
</file>